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2" r:id="rId1"/>
    <sheet name="Лист2" sheetId="3" r:id="rId2"/>
    <sheet name="Лист3" sheetId="1" r:id="rId3"/>
  </sheets>
  <definedNames>
    <definedName name="_xlnm.Print_Area" localSheetId="0">Лист1!$A$1:$O$285</definedName>
  </definedNames>
  <calcPr calcId="162913"/>
</workbook>
</file>

<file path=xl/calcChain.xml><?xml version="1.0" encoding="utf-8"?>
<calcChain xmlns="http://schemas.openxmlformats.org/spreadsheetml/2006/main">
  <c r="C276" i="2" l="1"/>
  <c r="C271" i="2"/>
  <c r="C177" i="2"/>
  <c r="E272" i="2"/>
  <c r="H272" i="2"/>
  <c r="I272" i="2"/>
  <c r="E256" i="2"/>
  <c r="E267" i="2" s="1"/>
  <c r="F256" i="2"/>
  <c r="F267" i="2" s="1"/>
  <c r="G256" i="2"/>
  <c r="G267" i="2" s="1"/>
  <c r="H256" i="2"/>
  <c r="H267" i="2" s="1"/>
  <c r="I256" i="2"/>
  <c r="I267" i="2" s="1"/>
  <c r="J256" i="2"/>
  <c r="J267" i="2" s="1"/>
  <c r="K256" i="2"/>
  <c r="K267" i="2" s="1"/>
  <c r="L256" i="2"/>
  <c r="L267" i="2" s="1"/>
  <c r="M256" i="2"/>
  <c r="M267" i="2" s="1"/>
  <c r="N256" i="2"/>
  <c r="N267" i="2" s="1"/>
  <c r="O256" i="2"/>
  <c r="O267" i="2" s="1"/>
  <c r="D256" i="2"/>
  <c r="D267" i="2" s="1"/>
  <c r="E230" i="2"/>
  <c r="E241" i="2" s="1"/>
  <c r="F230" i="2"/>
  <c r="F241" i="2" s="1"/>
  <c r="G230" i="2"/>
  <c r="G241" i="2" s="1"/>
  <c r="H230" i="2"/>
  <c r="H241" i="2" s="1"/>
  <c r="I230" i="2"/>
  <c r="I241" i="2" s="1"/>
  <c r="J230" i="2"/>
  <c r="J241" i="2" s="1"/>
  <c r="K230" i="2"/>
  <c r="K241" i="2" s="1"/>
  <c r="L230" i="2"/>
  <c r="L241" i="2" s="1"/>
  <c r="M230" i="2"/>
  <c r="M241" i="2" s="1"/>
  <c r="N230" i="2"/>
  <c r="N241" i="2" s="1"/>
  <c r="O230" i="2"/>
  <c r="O241" i="2" s="1"/>
  <c r="D230" i="2"/>
  <c r="D241" i="2" s="1"/>
  <c r="E203" i="2"/>
  <c r="E214" i="2" s="1"/>
  <c r="F203" i="2"/>
  <c r="F214" i="2" s="1"/>
  <c r="G203" i="2"/>
  <c r="G214" i="2" s="1"/>
  <c r="H203" i="2"/>
  <c r="H214" i="2" s="1"/>
  <c r="I203" i="2"/>
  <c r="I214" i="2" s="1"/>
  <c r="J203" i="2"/>
  <c r="J214" i="2" s="1"/>
  <c r="K203" i="2"/>
  <c r="K214" i="2" s="1"/>
  <c r="L203" i="2"/>
  <c r="L214" i="2" s="1"/>
  <c r="M203" i="2"/>
  <c r="M214" i="2" s="1"/>
  <c r="N203" i="2"/>
  <c r="N214" i="2" s="1"/>
  <c r="O203" i="2"/>
  <c r="O214" i="2" s="1"/>
  <c r="D203" i="2"/>
  <c r="D214" i="2" s="1"/>
  <c r="E177" i="2"/>
  <c r="E188" i="2" s="1"/>
  <c r="F177" i="2"/>
  <c r="F188" i="2" s="1"/>
  <c r="G177" i="2"/>
  <c r="G188" i="2" s="1"/>
  <c r="H177" i="2"/>
  <c r="H188" i="2" s="1"/>
  <c r="I177" i="2"/>
  <c r="I188" i="2" s="1"/>
  <c r="J177" i="2"/>
  <c r="J188" i="2" s="1"/>
  <c r="K177" i="2"/>
  <c r="K188" i="2" s="1"/>
  <c r="L177" i="2"/>
  <c r="L188" i="2" s="1"/>
  <c r="M177" i="2"/>
  <c r="M188" i="2" s="1"/>
  <c r="N177" i="2"/>
  <c r="N188" i="2" s="1"/>
  <c r="O177" i="2"/>
  <c r="O188" i="2" s="1"/>
  <c r="D177" i="2"/>
  <c r="D188" i="2" s="1"/>
  <c r="E152" i="2"/>
  <c r="E163" i="2" s="1"/>
  <c r="F152" i="2"/>
  <c r="F163" i="2" s="1"/>
  <c r="G152" i="2"/>
  <c r="G163" i="2" s="1"/>
  <c r="H152" i="2"/>
  <c r="H163" i="2" s="1"/>
  <c r="I152" i="2"/>
  <c r="I163" i="2" s="1"/>
  <c r="J152" i="2"/>
  <c r="J163" i="2" s="1"/>
  <c r="K152" i="2"/>
  <c r="K163" i="2" s="1"/>
  <c r="L152" i="2"/>
  <c r="L163" i="2" s="1"/>
  <c r="M152" i="2"/>
  <c r="M163" i="2" s="1"/>
  <c r="N152" i="2"/>
  <c r="N163" i="2" s="1"/>
  <c r="O152" i="2"/>
  <c r="O163" i="2" s="1"/>
  <c r="D152" i="2"/>
  <c r="D163" i="2" s="1"/>
  <c r="E126" i="2"/>
  <c r="E137" i="2" s="1"/>
  <c r="F126" i="2"/>
  <c r="F137" i="2" s="1"/>
  <c r="G126" i="2"/>
  <c r="G137" i="2" s="1"/>
  <c r="H126" i="2"/>
  <c r="H137" i="2" s="1"/>
  <c r="I126" i="2"/>
  <c r="I137" i="2" s="1"/>
  <c r="J126" i="2"/>
  <c r="J137" i="2" s="1"/>
  <c r="K126" i="2"/>
  <c r="K137" i="2" s="1"/>
  <c r="L126" i="2"/>
  <c r="L137" i="2" s="1"/>
  <c r="M126" i="2"/>
  <c r="M137" i="2" s="1"/>
  <c r="N126" i="2"/>
  <c r="N137" i="2" s="1"/>
  <c r="O126" i="2"/>
  <c r="O137" i="2" s="1"/>
  <c r="D126" i="2"/>
  <c r="D137" i="2" s="1"/>
  <c r="E100" i="2"/>
  <c r="E110" i="2" s="1"/>
  <c r="F100" i="2"/>
  <c r="F110" i="2" s="1"/>
  <c r="G100" i="2"/>
  <c r="G110" i="2" s="1"/>
  <c r="H100" i="2"/>
  <c r="H110" i="2" s="1"/>
  <c r="I100" i="2"/>
  <c r="I110" i="2" s="1"/>
  <c r="J100" i="2"/>
  <c r="J110" i="2" s="1"/>
  <c r="K100" i="2"/>
  <c r="K110" i="2" s="1"/>
  <c r="L100" i="2"/>
  <c r="L110" i="2" s="1"/>
  <c r="M100" i="2"/>
  <c r="M110" i="2" s="1"/>
  <c r="N100" i="2"/>
  <c r="N110" i="2" s="1"/>
  <c r="O100" i="2"/>
  <c r="O110" i="2" s="1"/>
  <c r="D100" i="2"/>
  <c r="D110" i="2" s="1"/>
  <c r="I74" i="2"/>
  <c r="I85" i="2" s="1"/>
  <c r="E48" i="2"/>
  <c r="E59" i="2" s="1"/>
  <c r="F48" i="2"/>
  <c r="F59" i="2" s="1"/>
  <c r="G48" i="2"/>
  <c r="G59" i="2" s="1"/>
  <c r="H48" i="2"/>
  <c r="H59" i="2" s="1"/>
  <c r="I48" i="2"/>
  <c r="I59" i="2" s="1"/>
  <c r="J48" i="2"/>
  <c r="J59" i="2" s="1"/>
  <c r="K48" i="2"/>
  <c r="K59" i="2" s="1"/>
  <c r="L48" i="2"/>
  <c r="L59" i="2" s="1"/>
  <c r="M48" i="2"/>
  <c r="M59" i="2" s="1"/>
  <c r="N48" i="2"/>
  <c r="N59" i="2" s="1"/>
  <c r="O48" i="2"/>
  <c r="O59" i="2" s="1"/>
  <c r="D48" i="2"/>
  <c r="D59" i="2" s="1"/>
  <c r="E24" i="2"/>
  <c r="E35" i="2" s="1"/>
  <c r="F24" i="2"/>
  <c r="F35" i="2" s="1"/>
  <c r="G24" i="2"/>
  <c r="G35" i="2" s="1"/>
  <c r="H24" i="2"/>
  <c r="H35" i="2" s="1"/>
  <c r="I24" i="2"/>
  <c r="I35" i="2" s="1"/>
  <c r="J24" i="2"/>
  <c r="J35" i="2" s="1"/>
  <c r="K24" i="2"/>
  <c r="K35" i="2" s="1"/>
  <c r="L24" i="2"/>
  <c r="L35" i="2" s="1"/>
  <c r="M24" i="2"/>
  <c r="M35" i="2" s="1"/>
  <c r="N24" i="2"/>
  <c r="N35" i="2" s="1"/>
  <c r="O24" i="2"/>
  <c r="O35" i="2" s="1"/>
  <c r="D24" i="2"/>
  <c r="D35" i="2" s="1"/>
  <c r="C256" i="2"/>
  <c r="C230" i="2"/>
  <c r="C203" i="2"/>
  <c r="C152" i="2"/>
  <c r="C126" i="2"/>
  <c r="C100" i="2"/>
  <c r="G71" i="2"/>
  <c r="G74" i="2" s="1"/>
  <c r="G85" i="2" s="1"/>
  <c r="C74" i="2"/>
  <c r="O71" i="2"/>
  <c r="O74" i="2" s="1"/>
  <c r="O85" i="2" s="1"/>
  <c r="N71" i="2"/>
  <c r="N74" i="2" s="1"/>
  <c r="N85" i="2" s="1"/>
  <c r="M71" i="2"/>
  <c r="M74" i="2" s="1"/>
  <c r="M85" i="2" s="1"/>
  <c r="L71" i="2"/>
  <c r="L74" i="2" s="1"/>
  <c r="L85" i="2" s="1"/>
  <c r="K71" i="2"/>
  <c r="K74" i="2" s="1"/>
  <c r="K85" i="2" s="1"/>
  <c r="J71" i="2"/>
  <c r="J74" i="2" s="1"/>
  <c r="J85" i="2" s="1"/>
  <c r="H71" i="2"/>
  <c r="H74" i="2" s="1"/>
  <c r="H85" i="2" s="1"/>
  <c r="E71" i="2"/>
  <c r="E74" i="2" s="1"/>
  <c r="E85" i="2" s="1"/>
  <c r="D71" i="2"/>
  <c r="D74" i="2" s="1"/>
  <c r="D85" i="2" s="1"/>
  <c r="F71" i="2"/>
  <c r="F74" i="2" s="1"/>
  <c r="F85" i="2" s="1"/>
  <c r="C48" i="2"/>
  <c r="C24" i="2"/>
  <c r="I281" i="2" l="1"/>
  <c r="O281" i="2"/>
  <c r="M281" i="2"/>
  <c r="K281" i="2"/>
  <c r="G281" i="2"/>
  <c r="E281" i="2"/>
  <c r="D281" i="2"/>
  <c r="N281" i="2"/>
  <c r="L281" i="2"/>
  <c r="J281" i="2"/>
  <c r="H281" i="2"/>
  <c r="F281" i="2"/>
  <c r="I271" i="2"/>
  <c r="O271" i="2"/>
  <c r="O272" i="2" s="1"/>
  <c r="M271" i="2"/>
  <c r="M272" i="2" s="1"/>
  <c r="K271" i="2"/>
  <c r="K272" i="2" s="1"/>
  <c r="N271" i="2"/>
  <c r="N272" i="2" s="1"/>
  <c r="L271" i="2"/>
  <c r="L272" i="2" s="1"/>
  <c r="J271" i="2"/>
  <c r="J272" i="2" s="1"/>
  <c r="H271" i="2"/>
  <c r="F271" i="2"/>
  <c r="F272" i="2" s="1"/>
  <c r="E271" i="2"/>
  <c r="D271" i="2"/>
  <c r="D272" i="2" s="1"/>
  <c r="G271" i="2"/>
  <c r="G272" i="2" s="1"/>
  <c r="G228" i="1"/>
  <c r="G219" i="1"/>
  <c r="G229" i="1" s="1"/>
  <c r="G205" i="1"/>
  <c r="G195" i="1"/>
  <c r="G206" i="1" s="1"/>
  <c r="G181" i="1"/>
  <c r="G160" i="1"/>
  <c r="G173" i="1"/>
  <c r="G151" i="1"/>
  <c r="G137" i="1"/>
  <c r="G128" i="1"/>
  <c r="G115" i="1"/>
  <c r="G105" i="1"/>
  <c r="G91" i="1"/>
  <c r="G82" i="1"/>
  <c r="G65" i="1"/>
  <c r="G232" i="1" s="1"/>
  <c r="G56" i="1"/>
  <c r="G231" i="1" s="1"/>
  <c r="G42" i="1"/>
  <c r="G19" i="1"/>
  <c r="G233" i="1" l="1"/>
  <c r="G116" i="1"/>
  <c r="G182" i="1"/>
  <c r="G92" i="1"/>
  <c r="G161" i="1"/>
  <c r="G138" i="1"/>
  <c r="G66" i="1"/>
</calcChain>
</file>

<file path=xl/sharedStrings.xml><?xml version="1.0" encoding="utf-8"?>
<sst xmlns="http://schemas.openxmlformats.org/spreadsheetml/2006/main" count="1289" uniqueCount="172">
  <si>
    <t>№ рец. по сборнику 2015 г</t>
  </si>
  <si>
    <t>Прием пищи, наименование блюда</t>
  </si>
  <si>
    <t>Масса порции, г</t>
  </si>
  <si>
    <t>Пищевые вещества (г)</t>
  </si>
  <si>
    <t>Энерге-</t>
  </si>
  <si>
    <t>тическая ценность (ккал)</t>
  </si>
  <si>
    <t>Витамины (мг)</t>
  </si>
  <si>
    <t>Минеральные вещества (мг)</t>
  </si>
  <si>
    <t>Б</t>
  </si>
  <si>
    <t>Ж</t>
  </si>
  <si>
    <t>У</t>
  </si>
  <si>
    <r>
      <t>В</t>
    </r>
    <r>
      <rPr>
        <vertAlign val="subscript"/>
        <sz val="10"/>
        <color theme="1"/>
        <rFont val="Times New Roman"/>
        <family val="1"/>
        <charset val="204"/>
      </rPr>
      <t>1</t>
    </r>
  </si>
  <si>
    <t>С</t>
  </si>
  <si>
    <t>А</t>
  </si>
  <si>
    <t>Е</t>
  </si>
  <si>
    <t>Са</t>
  </si>
  <si>
    <t>Р</t>
  </si>
  <si>
    <t>Мg</t>
  </si>
  <si>
    <t>Fe</t>
  </si>
  <si>
    <t xml:space="preserve">1-й день </t>
  </si>
  <si>
    <t xml:space="preserve"> Завтрак</t>
  </si>
  <si>
    <t>Сыр российский (порциями)</t>
  </si>
  <si>
    <t>-</t>
  </si>
  <si>
    <t>Каша вязкая молочная из овсяных хлопьев «Геркулес» с маслом сливочным</t>
  </si>
  <si>
    <t>Чай с сахаром</t>
  </si>
  <si>
    <t>ПР</t>
  </si>
  <si>
    <t>Хлеб пшеничный</t>
  </si>
  <si>
    <t xml:space="preserve">Итого </t>
  </si>
  <si>
    <t>Обед</t>
  </si>
  <si>
    <t>12,5/250</t>
  </si>
  <si>
    <t>Кисель из ягод свежемороженых</t>
  </si>
  <si>
    <t>Хлеб ржано-пшеничный</t>
  </si>
  <si>
    <t>Фрукт свежий (яблоко)</t>
  </si>
  <si>
    <t>Всего за день</t>
  </si>
  <si>
    <t>2-й день</t>
  </si>
  <si>
    <t>Завтрак</t>
  </si>
  <si>
    <t>Печенье сахарное</t>
  </si>
  <si>
    <t>Чай с лимоном</t>
  </si>
  <si>
    <t>200/7</t>
  </si>
  <si>
    <t>Итого</t>
  </si>
  <si>
    <t>Икра кабачковая для детского питания</t>
  </si>
  <si>
    <t>Суп из овощей с птицей</t>
  </si>
  <si>
    <t>Рыба, тушенная в томате с овощами (минтай)</t>
  </si>
  <si>
    <t>50/50</t>
  </si>
  <si>
    <t>Пюре картофельное</t>
  </si>
  <si>
    <t>Напиток из плодов шиповника</t>
  </si>
  <si>
    <t>3-й день</t>
  </si>
  <si>
    <t>Каша жидкая молочная из гречневой крупы с маслом сливочным</t>
  </si>
  <si>
    <t>Салат из свеклы отварной</t>
  </si>
  <si>
    <t>Рассольник ленинградский с говядиной</t>
  </si>
  <si>
    <t>6/250</t>
  </si>
  <si>
    <t>Гуляш из свинины</t>
  </si>
  <si>
    <t>25/25</t>
  </si>
  <si>
    <t>Макаронные изделия отварные</t>
  </si>
  <si>
    <t>Компот из смеси сухофруктов</t>
  </si>
  <si>
    <t>4-й день</t>
  </si>
  <si>
    <t>Салат из белокочанной капусты с морковью</t>
  </si>
  <si>
    <t>Суп картофельный с горохом</t>
  </si>
  <si>
    <t>261/332</t>
  </si>
  <si>
    <t>Печень, тушенная в соусе</t>
  </si>
  <si>
    <t>Каша рассыпчатая гречневая</t>
  </si>
  <si>
    <t>Компот из свежих яблок</t>
  </si>
  <si>
    <t>5-й день</t>
  </si>
  <si>
    <t>Каша вязкая молочная из риса и пшена с маслом сливочным</t>
  </si>
  <si>
    <t>Какао с молоком</t>
  </si>
  <si>
    <t>Огурец соленый</t>
  </si>
  <si>
    <t>Суп картофельный с рыбными консервами</t>
  </si>
  <si>
    <t>10/250</t>
  </si>
  <si>
    <t xml:space="preserve">Сосиска отварная </t>
  </si>
  <si>
    <t>Рагу из овощей</t>
  </si>
  <si>
    <t>6-й день</t>
  </si>
  <si>
    <t>Салат из моркови с сахаром</t>
  </si>
  <si>
    <t>Щи из свежей капусты с картофелем и говядиной</t>
  </si>
  <si>
    <t>290/331</t>
  </si>
  <si>
    <t>Птица, тушенная в соусе</t>
  </si>
  <si>
    <t>7-й день</t>
  </si>
  <si>
    <t>Каша пшенная жидкая молочная с маслом сливочным</t>
  </si>
  <si>
    <t>Кофейный напиток с молоком</t>
  </si>
  <si>
    <t xml:space="preserve">Суп картофельный с макаронными изделиями и говядиной </t>
  </si>
  <si>
    <t xml:space="preserve">Котлета из говядины </t>
  </si>
  <si>
    <t>8-й день</t>
  </si>
  <si>
    <t>287/331</t>
  </si>
  <si>
    <t>Голубцы с мясом и рисом тушеные</t>
  </si>
  <si>
    <t>108/50</t>
  </si>
  <si>
    <t>9-й день</t>
  </si>
  <si>
    <t xml:space="preserve">ПР </t>
  </si>
  <si>
    <t>Зефир</t>
  </si>
  <si>
    <t>Каша вязкая молочная из риса с маслом сливочным</t>
  </si>
  <si>
    <t>Борщ с капустой и картофелем с говядиной</t>
  </si>
  <si>
    <t>Сарделька отварная</t>
  </si>
  <si>
    <t>10-й день</t>
  </si>
  <si>
    <t xml:space="preserve">Омлет с колбасой </t>
  </si>
  <si>
    <t xml:space="preserve">Котлета, рубленная из птицы </t>
  </si>
  <si>
    <t>Суп с макаронными изделиями с говядиной</t>
  </si>
  <si>
    <t>50/100</t>
  </si>
  <si>
    <t>Плов из куриных окорочков</t>
  </si>
  <si>
    <t>Запеканка из творога с курагой</t>
  </si>
  <si>
    <t xml:space="preserve">130/20 </t>
  </si>
  <si>
    <t>Пюре из гороха с маслом</t>
  </si>
  <si>
    <t>Макаронные изделия отварные с сыром</t>
  </si>
  <si>
    <t>Запеканка из творога</t>
  </si>
  <si>
    <t>Огурец свежий</t>
  </si>
  <si>
    <t>Среднее в день</t>
  </si>
  <si>
    <t>Среднее за завтрак</t>
  </si>
  <si>
    <t>Среднее за обед</t>
  </si>
  <si>
    <t>"УТВЕРЖДАЮ"</t>
  </si>
  <si>
    <t xml:space="preserve">                     “СОГЛАСОВАНО”</t>
  </si>
  <si>
    <t xml:space="preserve">       </t>
  </si>
  <si>
    <t xml:space="preserve"> </t>
  </si>
  <si>
    <t>Муниципального предприятия «Детское питание» города Рязани</t>
  </si>
  <si>
    <t>Директор МП “Детское  питание” 
города Рязани</t>
  </si>
  <si>
    <t>Сборник технических нормативов – Сборник рецептур на продукцию для обучающихся во всех образовательных учреждениях/ Под ред. П.М. Могильного и В. А Тутельяна. –М.: ДеЛи, 2015. – 544 с.</t>
  </si>
  <si>
    <t>Омлет натуральный</t>
  </si>
  <si>
    <t>ТК</t>
  </si>
  <si>
    <t>Каша овсяная жидкая молочная с маслом сливочным</t>
  </si>
  <si>
    <t>Котлета из курицы</t>
  </si>
  <si>
    <t>Норма</t>
  </si>
  <si>
    <t xml:space="preserve">Примерное десятидневное цикличное меню учащихся общеобразовательных школ города Рязани </t>
  </si>
  <si>
    <t>1-й день  понедельник</t>
  </si>
  <si>
    <t>Чай с молоком</t>
  </si>
  <si>
    <t>2-й день вторник</t>
  </si>
  <si>
    <t>3-й день среда</t>
  </si>
  <si>
    <t>4-й день четверг</t>
  </si>
  <si>
    <t>5-й день пятница</t>
  </si>
  <si>
    <t>6-й день понедельник</t>
  </si>
  <si>
    <t>7-й день вторник</t>
  </si>
  <si>
    <t>8-й день среда</t>
  </si>
  <si>
    <t>9-й день четверг</t>
  </si>
  <si>
    <t>10-й день пятница</t>
  </si>
  <si>
    <t>Каминская И. В. _________________</t>
  </si>
  <si>
    <t>Рис отварной с овощами</t>
  </si>
  <si>
    <t>Ветчина варено-копченая (порциями)</t>
  </si>
  <si>
    <t xml:space="preserve">Фрукт свежий </t>
  </si>
  <si>
    <t>Сезон: осенне-зимний</t>
  </si>
  <si>
    <t>130/20</t>
  </si>
  <si>
    <t>Плов из курицы</t>
  </si>
  <si>
    <t>150/50</t>
  </si>
  <si>
    <t>150/10</t>
  </si>
  <si>
    <t>Котлета рыбная Любительская</t>
  </si>
  <si>
    <t>Омлет с сыром</t>
  </si>
  <si>
    <t>Овощи натуральные свежие или соленые (по сезону)</t>
  </si>
  <si>
    <t>% от суточной нормы</t>
  </si>
  <si>
    <t>Продукт йогуртный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</si>
  <si>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</si>
  <si>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Чай с низким содержанием сахара</t>
  </si>
  <si>
    <t>Какао с молоком с низким содержанием сахара</t>
  </si>
  <si>
    <t>Кофейный напиток с молоком с низким содержанием сахара</t>
  </si>
  <si>
    <t>Суп картофельный с фасолью и птицей</t>
  </si>
  <si>
    <t>200/12,5</t>
  </si>
  <si>
    <t>Котлета домашняя</t>
  </si>
  <si>
    <t>Компот из свежих яблок с низким содержанием сахара</t>
  </si>
  <si>
    <t>Хлеб ржаной витаминизированный</t>
  </si>
  <si>
    <t xml:space="preserve">Возрастная категория: 7-11 лет </t>
  </si>
  <si>
    <t>200/6</t>
  </si>
  <si>
    <t>Печень говяжья, тушенная в соусе</t>
  </si>
  <si>
    <t>Компот из смеси сухофруктов с низким содержанием сахара</t>
  </si>
  <si>
    <t>Напиток из плодов шиповника с низким сожержанием сахара</t>
  </si>
  <si>
    <t>Суп картофельный с горохом и говядиной</t>
  </si>
  <si>
    <t>Рагу из курицы</t>
  </si>
  <si>
    <t>50/125</t>
  </si>
  <si>
    <t>Салат из белокочанной капусты с огурцом</t>
  </si>
  <si>
    <t>Борщ с капустой, картофелем и птицей</t>
  </si>
  <si>
    <t>Кисель концентрата</t>
  </si>
  <si>
    <t>Мясо тушеное говядина</t>
  </si>
  <si>
    <t>Суп картофельный с пшеном и рыбой (минтай)</t>
  </si>
  <si>
    <t>200/10</t>
  </si>
  <si>
    <t>Бефстроганов из филе куриного</t>
  </si>
  <si>
    <t>Салат из свеклы с сыром и чесноком</t>
  </si>
  <si>
    <t>Шницель из курицы</t>
  </si>
  <si>
    <t xml:space="preserve">Норма </t>
  </si>
  <si>
    <t>Суп картофельный с макаронными изделиями и индейкой</t>
  </si>
  <si>
    <t>«    »  января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</si>
</sst>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0" borderId="0" xfId="0" applyFont="1"/>
    <xf numFmtId="0" fontId="0" fillId="2" borderId="3" xfId="0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0" fillId="2" borderId="0" xfId="0" applyFill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 applyAlignment="1">
      <alignment horizontal="right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vertical="top" wrapText="1"/>
    </xf>
    <xf numFmtId="0" fontId="11" fillId="4" borderId="2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right" vertical="top" wrapText="1"/>
    </xf>
    <xf numFmtId="0" fontId="11" fillId="4" borderId="13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vertical="top" wrapText="1"/>
    </xf>
    <xf numFmtId="0" fontId="11" fillId="4" borderId="22" xfId="0" applyFont="1" applyFill="1" applyBorder="1" applyAlignment="1">
      <alignment horizontal="right" vertical="top" wrapText="1"/>
    </xf>
    <xf numFmtId="0" fontId="11" fillId="4" borderId="20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vertical="top" wrapText="1"/>
    </xf>
    <xf numFmtId="2" fontId="10" fillId="2" borderId="13" xfId="0" applyNumberFormat="1" applyFont="1" applyFill="1" applyBorder="1" applyAlignment="1">
      <alignment horizontal="center" vertical="top" wrapText="1"/>
    </xf>
    <xf numFmtId="2" fontId="13" fillId="2" borderId="13" xfId="0" applyNumberFormat="1" applyFont="1" applyFill="1" applyBorder="1" applyAlignment="1">
      <alignment horizontal="center" vertical="top" wrapText="1"/>
    </xf>
    <xf numFmtId="1" fontId="10" fillId="2" borderId="13" xfId="0" applyNumberFormat="1" applyFont="1" applyFill="1" applyBorder="1" applyAlignment="1">
      <alignment horizontal="center" vertical="top" wrapText="1"/>
    </xf>
    <xf numFmtId="1" fontId="13" fillId="2" borderId="13" xfId="0" applyNumberFormat="1" applyFont="1" applyFill="1" applyBorder="1" applyAlignment="1">
      <alignment horizontal="center" vertical="top" wrapText="1"/>
    </xf>
    <xf numFmtId="0" fontId="11" fillId="0" borderId="13" xfId="0" applyFont="1" applyBorder="1"/>
    <xf numFmtId="0" fontId="10" fillId="2" borderId="2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vertical="top" wrapText="1"/>
    </xf>
    <xf numFmtId="0" fontId="15" fillId="4" borderId="2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1" fillId="4" borderId="28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horizontal="right" vertical="top" wrapText="1"/>
    </xf>
    <xf numFmtId="0" fontId="11" fillId="4" borderId="31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2" fontId="11" fillId="4" borderId="20" xfId="0" applyNumberFormat="1" applyFont="1" applyFill="1" applyBorder="1" applyAlignment="1">
      <alignment horizontal="center" vertical="top" wrapText="1"/>
    </xf>
    <xf numFmtId="2" fontId="15" fillId="4" borderId="20" xfId="0" applyNumberFormat="1" applyFont="1" applyFill="1" applyBorder="1" applyAlignment="1">
      <alignment horizontal="center" vertical="top" wrapText="1"/>
    </xf>
    <xf numFmtId="2" fontId="11" fillId="4" borderId="0" xfId="0" applyNumberFormat="1" applyFont="1" applyFill="1" applyBorder="1" applyAlignment="1">
      <alignment horizontal="center" vertical="top" wrapText="1"/>
    </xf>
    <xf numFmtId="2" fontId="15" fillId="4" borderId="0" xfId="0" applyNumberFormat="1" applyFont="1" applyFill="1" applyBorder="1" applyAlignment="1">
      <alignment horizontal="center" vertical="top" wrapText="1"/>
    </xf>
    <xf numFmtId="0" fontId="15" fillId="4" borderId="22" xfId="0" applyFont="1" applyFill="1" applyBorder="1" applyAlignment="1">
      <alignment vertical="top" wrapText="1"/>
    </xf>
    <xf numFmtId="1" fontId="11" fillId="4" borderId="20" xfId="0" applyNumberFormat="1" applyFont="1" applyFill="1" applyBorder="1" applyAlignment="1">
      <alignment horizontal="center" vertical="top" wrapText="1"/>
    </xf>
    <xf numFmtId="1" fontId="15" fillId="4" borderId="20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vertical="top" wrapText="1"/>
    </xf>
    <xf numFmtId="0" fontId="15" fillId="4" borderId="13" xfId="0" applyFont="1" applyFill="1" applyBorder="1" applyAlignment="1">
      <alignment horizontal="center" vertical="top" wrapText="1"/>
    </xf>
    <xf numFmtId="2" fontId="11" fillId="4" borderId="13" xfId="0" applyNumberFormat="1" applyFont="1" applyFill="1" applyBorder="1" applyAlignment="1">
      <alignment horizontal="center" vertical="top" wrapText="1"/>
    </xf>
    <xf numFmtId="2" fontId="15" fillId="4" borderId="13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4" borderId="16" xfId="0" applyFont="1" applyFill="1" applyBorder="1" applyAlignment="1">
      <alignment vertical="top" wrapText="1"/>
    </xf>
    <xf numFmtId="0" fontId="15" fillId="4" borderId="17" xfId="0" applyFont="1" applyFill="1" applyBorder="1" applyAlignment="1">
      <alignment vertical="top" wrapText="1"/>
    </xf>
    <xf numFmtId="0" fontId="11" fillId="0" borderId="17" xfId="0" applyFont="1" applyBorder="1" applyAlignment="1">
      <alignment horizontal="center"/>
    </xf>
    <xf numFmtId="0" fontId="11" fillId="4" borderId="17" xfId="0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 vertical="top" wrapText="1"/>
    </xf>
    <xf numFmtId="0" fontId="16" fillId="0" borderId="0" xfId="0" applyFont="1"/>
    <xf numFmtId="0" fontId="16" fillId="3" borderId="0" xfId="0" applyFont="1" applyFill="1"/>
    <xf numFmtId="0" fontId="15" fillId="4" borderId="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15" fillId="4" borderId="29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0" fontId="15" fillId="4" borderId="25" xfId="0" applyFont="1" applyFill="1" applyBorder="1" applyAlignment="1">
      <alignment horizontal="center" vertical="top" wrapText="1"/>
    </xf>
    <xf numFmtId="0" fontId="15" fillId="4" borderId="19" xfId="0" applyFont="1" applyFill="1" applyBorder="1" applyAlignment="1">
      <alignment horizontal="center" vertical="top" wrapText="1"/>
    </xf>
    <xf numFmtId="0" fontId="15" fillId="4" borderId="2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vertical="top" wrapText="1"/>
    </xf>
    <xf numFmtId="0" fontId="6" fillId="0" borderId="0" xfId="0" applyFont="1"/>
    <xf numFmtId="0" fontId="13" fillId="2" borderId="1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5" fillId="4" borderId="2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"/>
  <sheetViews>
    <sheetView tabSelected="1" view="pageBreakPreview" zoomScaleSheetLayoutView="100" workbookViewId="0">
      <selection activeCell="M4" sqref="M4:O4"/>
    </sheetView>
  </sheetViews>
  <sheetFormatPr defaultRowHeight="15" x14ac:dyDescent="0.25"/>
  <cols>
    <col min="2" max="2" width="43.5703125" style="30" customWidth="1"/>
    <col min="3" max="3" width="11" customWidth="1"/>
    <col min="7" max="7" width="11.140625" customWidth="1"/>
    <col min="11" max="11" width="9.140625" customWidth="1"/>
    <col min="14" max="14" width="9.28515625" customWidth="1"/>
    <col min="15" max="15" width="9.140625" customWidth="1"/>
  </cols>
  <sheetData>
    <row r="1" spans="1:21" ht="18.75" x14ac:dyDescent="0.3">
      <c r="A1" s="127" t="s">
        <v>105</v>
      </c>
      <c r="B1" s="127"/>
      <c r="C1" s="22"/>
      <c r="D1" s="22"/>
      <c r="E1" s="22"/>
      <c r="F1" s="22"/>
      <c r="G1" s="22"/>
      <c r="H1" s="22"/>
      <c r="I1" s="22"/>
      <c r="J1" s="124" t="s">
        <v>106</v>
      </c>
      <c r="K1" s="124"/>
      <c r="L1" s="124"/>
      <c r="M1" s="124"/>
      <c r="N1" s="117"/>
      <c r="O1" s="117"/>
      <c r="P1" s="117"/>
      <c r="Q1" s="117"/>
      <c r="R1" s="117"/>
      <c r="S1" s="117"/>
      <c r="T1" s="117"/>
      <c r="U1" s="23"/>
    </row>
    <row r="2" spans="1:21" ht="54.75" customHeight="1" x14ac:dyDescent="0.3">
      <c r="A2" s="126" t="s">
        <v>110</v>
      </c>
      <c r="B2" s="117"/>
      <c r="C2" s="22"/>
      <c r="D2" s="22"/>
      <c r="E2" s="22"/>
      <c r="F2" s="22"/>
      <c r="G2" s="22"/>
      <c r="H2" s="22"/>
      <c r="I2" s="22"/>
      <c r="J2" s="24" t="s">
        <v>107</v>
      </c>
      <c r="K2" s="125"/>
      <c r="L2" s="125"/>
      <c r="M2" s="125"/>
      <c r="N2" s="125"/>
      <c r="O2" s="125"/>
      <c r="P2" s="117"/>
      <c r="Q2" s="117"/>
      <c r="R2" s="117"/>
      <c r="S2" s="117"/>
      <c r="T2" s="117"/>
      <c r="U2" s="23"/>
    </row>
    <row r="3" spans="1:21" ht="18.75" x14ac:dyDescent="0.3">
      <c r="A3" s="22"/>
      <c r="B3" s="28"/>
      <c r="C3" s="22"/>
      <c r="D3" s="22"/>
      <c r="E3" s="22"/>
      <c r="F3" s="22"/>
      <c r="G3" s="22"/>
      <c r="H3" s="22"/>
      <c r="I3" s="22"/>
      <c r="J3" s="25"/>
      <c r="K3" s="25"/>
      <c r="L3" s="25"/>
      <c r="M3" s="25"/>
      <c r="N3" s="25"/>
      <c r="O3" s="22"/>
      <c r="P3" s="117"/>
      <c r="Q3" s="117"/>
      <c r="R3" s="117"/>
      <c r="S3" s="117"/>
      <c r="T3" s="117"/>
      <c r="U3" s="117"/>
    </row>
    <row r="4" spans="1:21" ht="18.75" x14ac:dyDescent="0.3">
      <c r="A4" s="127" t="s">
        <v>129</v>
      </c>
      <c r="B4" s="127"/>
      <c r="C4" s="22"/>
      <c r="D4" s="22"/>
      <c r="E4" s="22"/>
      <c r="F4" s="22"/>
      <c r="G4" s="22"/>
      <c r="H4" s="22"/>
      <c r="I4" s="22"/>
      <c r="J4" s="25" t="s">
        <v>108</v>
      </c>
      <c r="K4" s="124"/>
      <c r="L4" s="124"/>
      <c r="M4" s="122"/>
      <c r="N4" s="122"/>
      <c r="O4" s="122"/>
      <c r="P4" s="25"/>
      <c r="Q4" s="22"/>
      <c r="R4" s="117"/>
      <c r="S4" s="117"/>
      <c r="T4" s="126"/>
      <c r="U4" s="126"/>
    </row>
    <row r="5" spans="1:21" ht="18.75" x14ac:dyDescent="0.3">
      <c r="A5" s="127" t="s">
        <v>171</v>
      </c>
      <c r="B5" s="127"/>
      <c r="C5" s="22"/>
      <c r="D5" s="22"/>
      <c r="E5" s="22"/>
      <c r="F5" s="22"/>
      <c r="G5" s="22"/>
      <c r="H5" s="22"/>
      <c r="I5" s="22"/>
      <c r="J5" s="25"/>
      <c r="K5" s="124"/>
      <c r="L5" s="124"/>
      <c r="M5" s="124"/>
      <c r="N5" s="124"/>
      <c r="O5" s="124"/>
      <c r="P5" s="25"/>
      <c r="Q5" s="22"/>
      <c r="R5" s="117"/>
      <c r="S5" s="117"/>
      <c r="T5" s="126"/>
      <c r="U5" s="126"/>
    </row>
    <row r="6" spans="1:21" ht="18.75" x14ac:dyDescent="0.3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6"/>
      <c r="T6" s="126"/>
      <c r="U6" s="126"/>
    </row>
    <row r="7" spans="1:21" ht="18.75" x14ac:dyDescent="0.3">
      <c r="A7" s="121" t="s">
        <v>117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6"/>
      <c r="T7" s="126"/>
      <c r="U7" s="126"/>
    </row>
    <row r="8" spans="1:21" ht="18.75" x14ac:dyDescent="0.3">
      <c r="A8" s="121" t="s">
        <v>109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6"/>
      <c r="T8" s="126"/>
      <c r="U8" s="126"/>
    </row>
    <row r="9" spans="1:21" ht="18.75" x14ac:dyDescent="0.3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6"/>
      <c r="T9" s="126"/>
      <c r="U9" s="126"/>
    </row>
    <row r="10" spans="1:21" ht="18.75" x14ac:dyDescent="0.3">
      <c r="A10" s="121" t="s">
        <v>133</v>
      </c>
      <c r="B10" s="121"/>
      <c r="C10" s="12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7"/>
      <c r="T10" s="37"/>
      <c r="U10" s="37"/>
    </row>
    <row r="11" spans="1:21" ht="18.75" x14ac:dyDescent="0.3">
      <c r="A11" s="121" t="s">
        <v>152</v>
      </c>
      <c r="B11" s="121"/>
      <c r="C11" s="12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2"/>
      <c r="T11" s="32"/>
      <c r="U11" s="32"/>
    </row>
    <row r="12" spans="1:21" ht="18.75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2"/>
      <c r="T12" s="32"/>
      <c r="U12" s="32"/>
    </row>
    <row r="13" spans="1:21" ht="15.75" x14ac:dyDescent="0.25">
      <c r="A13" s="109" t="s">
        <v>0</v>
      </c>
      <c r="B13" s="109" t="s">
        <v>1</v>
      </c>
      <c r="C13" s="109" t="s">
        <v>2</v>
      </c>
      <c r="D13" s="109" t="s">
        <v>3</v>
      </c>
      <c r="E13" s="109"/>
      <c r="F13" s="109"/>
      <c r="G13" s="42" t="s">
        <v>4</v>
      </c>
      <c r="H13" s="109" t="s">
        <v>6</v>
      </c>
      <c r="I13" s="109"/>
      <c r="J13" s="109"/>
      <c r="K13" s="109"/>
      <c r="L13" s="109" t="s">
        <v>7</v>
      </c>
      <c r="M13" s="109"/>
      <c r="N13" s="109"/>
      <c r="O13" s="109"/>
    </row>
    <row r="14" spans="1:21" ht="47.25" x14ac:dyDescent="0.25">
      <c r="A14" s="109"/>
      <c r="B14" s="109"/>
      <c r="C14" s="109"/>
      <c r="D14" s="42" t="s">
        <v>8</v>
      </c>
      <c r="E14" s="42" t="s">
        <v>9</v>
      </c>
      <c r="F14" s="42" t="s">
        <v>10</v>
      </c>
      <c r="G14" s="42" t="s">
        <v>5</v>
      </c>
      <c r="H14" s="42" t="s">
        <v>143</v>
      </c>
      <c r="I14" s="42" t="s">
        <v>12</v>
      </c>
      <c r="J14" s="42" t="s">
        <v>13</v>
      </c>
      <c r="K14" s="42" t="s">
        <v>14</v>
      </c>
      <c r="L14" s="42" t="s">
        <v>15</v>
      </c>
      <c r="M14" s="42" t="s">
        <v>16</v>
      </c>
      <c r="N14" s="42" t="s">
        <v>17</v>
      </c>
      <c r="O14" s="42" t="s">
        <v>18</v>
      </c>
    </row>
    <row r="15" spans="1:21" ht="15.75" x14ac:dyDescent="0.25">
      <c r="A15" s="42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2">
        <v>10</v>
      </c>
      <c r="K15" s="42">
        <v>11</v>
      </c>
      <c r="L15" s="42">
        <v>12</v>
      </c>
      <c r="M15" s="42">
        <v>13</v>
      </c>
      <c r="N15" s="42">
        <v>14</v>
      </c>
      <c r="O15" s="42">
        <v>15</v>
      </c>
    </row>
    <row r="16" spans="1:21" ht="15.75" x14ac:dyDescent="0.25">
      <c r="A16" s="118" t="s">
        <v>118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5.75" x14ac:dyDescent="0.25">
      <c r="A17" s="118" t="s">
        <v>20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ht="15.75" customHeight="1" x14ac:dyDescent="0.25">
      <c r="A18" s="40" t="s">
        <v>25</v>
      </c>
      <c r="B18" s="39" t="s">
        <v>142</v>
      </c>
      <c r="C18" s="41">
        <v>95</v>
      </c>
      <c r="D18" s="42">
        <v>2.2999999999999998</v>
      </c>
      <c r="E18" s="42">
        <v>2.5</v>
      </c>
      <c r="F18" s="42">
        <v>15.9</v>
      </c>
      <c r="G18" s="42">
        <v>95</v>
      </c>
      <c r="H18" s="42" t="s">
        <v>22</v>
      </c>
      <c r="I18" s="42" t="s">
        <v>22</v>
      </c>
      <c r="J18" s="42" t="s">
        <v>22</v>
      </c>
      <c r="K18" s="42" t="s">
        <v>22</v>
      </c>
      <c r="L18" s="42">
        <v>135</v>
      </c>
      <c r="M18" s="42" t="s">
        <v>22</v>
      </c>
      <c r="N18" s="42" t="s">
        <v>22</v>
      </c>
      <c r="O18" s="42" t="s">
        <v>22</v>
      </c>
    </row>
    <row r="19" spans="1:15" ht="15.75" customHeight="1" x14ac:dyDescent="0.25">
      <c r="A19" s="40">
        <v>338</v>
      </c>
      <c r="B19" s="43" t="s">
        <v>132</v>
      </c>
      <c r="C19" s="41">
        <v>100</v>
      </c>
      <c r="D19" s="42">
        <v>0.4</v>
      </c>
      <c r="E19" s="42">
        <v>0.4</v>
      </c>
      <c r="F19" s="42">
        <v>9.8000000000000007</v>
      </c>
      <c r="G19" s="42">
        <v>47</v>
      </c>
      <c r="H19" s="42">
        <v>0.03</v>
      </c>
      <c r="I19" s="42">
        <v>10</v>
      </c>
      <c r="J19" s="42" t="s">
        <v>22</v>
      </c>
      <c r="K19" s="42">
        <v>0.2</v>
      </c>
      <c r="L19" s="42">
        <v>16</v>
      </c>
      <c r="M19" s="42">
        <v>11</v>
      </c>
      <c r="N19" s="42">
        <v>9</v>
      </c>
      <c r="O19" s="42">
        <v>2.2000000000000002</v>
      </c>
    </row>
    <row r="20" spans="1:15" ht="18" customHeight="1" x14ac:dyDescent="0.25">
      <c r="A20" s="40">
        <v>15</v>
      </c>
      <c r="B20" s="43" t="s">
        <v>21</v>
      </c>
      <c r="C20" s="41">
        <v>25</v>
      </c>
      <c r="D20" s="42">
        <v>5.8</v>
      </c>
      <c r="E20" s="42">
        <v>7.38</v>
      </c>
      <c r="F20" s="44" t="s">
        <v>22</v>
      </c>
      <c r="G20" s="42">
        <v>90</v>
      </c>
      <c r="H20" s="42">
        <v>8.0000000000000002E-3</v>
      </c>
      <c r="I20" s="42">
        <v>0.18</v>
      </c>
      <c r="J20" s="42">
        <v>6.5000000000000002E-2</v>
      </c>
      <c r="K20" s="42">
        <v>0.125</v>
      </c>
      <c r="L20" s="42">
        <v>220</v>
      </c>
      <c r="M20" s="42">
        <v>125</v>
      </c>
      <c r="N20" s="42">
        <v>8.75</v>
      </c>
      <c r="O20" s="42">
        <v>0.25</v>
      </c>
    </row>
    <row r="21" spans="1:15" ht="31.5" customHeight="1" x14ac:dyDescent="0.25">
      <c r="A21" s="40">
        <v>182</v>
      </c>
      <c r="B21" s="43" t="s">
        <v>76</v>
      </c>
      <c r="C21" s="41" t="s">
        <v>137</v>
      </c>
      <c r="D21" s="42">
        <v>5.65</v>
      </c>
      <c r="E21" s="42">
        <v>10.6</v>
      </c>
      <c r="F21" s="42">
        <v>27.82</v>
      </c>
      <c r="G21" s="42">
        <v>230.25</v>
      </c>
      <c r="H21" s="42">
        <v>0.14000000000000001</v>
      </c>
      <c r="I21" s="42">
        <v>1.8</v>
      </c>
      <c r="J21" s="42">
        <v>5.3999999999999999E-2</v>
      </c>
      <c r="K21" s="42">
        <v>1E-3</v>
      </c>
      <c r="L21" s="42">
        <v>104.18</v>
      </c>
      <c r="M21" s="42">
        <v>139.03</v>
      </c>
      <c r="N21" s="42">
        <v>35.700000000000003</v>
      </c>
      <c r="O21" s="42">
        <v>0.93</v>
      </c>
    </row>
    <row r="22" spans="1:15" ht="17.25" customHeight="1" x14ac:dyDescent="0.25">
      <c r="A22" s="40">
        <v>376</v>
      </c>
      <c r="B22" s="43" t="s">
        <v>144</v>
      </c>
      <c r="C22" s="42">
        <v>200</v>
      </c>
      <c r="D22" s="42">
        <v>7.0000000000000007E-2</v>
      </c>
      <c r="E22" s="42">
        <v>0.02</v>
      </c>
      <c r="F22" s="42">
        <v>9.98</v>
      </c>
      <c r="G22" s="42">
        <v>40</v>
      </c>
      <c r="H22" s="42" t="s">
        <v>22</v>
      </c>
      <c r="I22" s="42">
        <v>0.03</v>
      </c>
      <c r="J22" s="42" t="s">
        <v>22</v>
      </c>
      <c r="K22" s="42" t="s">
        <v>22</v>
      </c>
      <c r="L22" s="42">
        <v>11</v>
      </c>
      <c r="M22" s="42">
        <v>2.8</v>
      </c>
      <c r="N22" s="42">
        <v>1.4</v>
      </c>
      <c r="O22" s="42">
        <v>0.26</v>
      </c>
    </row>
    <row r="23" spans="1:15" ht="15.75" x14ac:dyDescent="0.25">
      <c r="A23" s="40" t="s">
        <v>25</v>
      </c>
      <c r="B23" s="43" t="s">
        <v>26</v>
      </c>
      <c r="C23" s="41">
        <v>38</v>
      </c>
      <c r="D23" s="42">
        <v>2.9</v>
      </c>
      <c r="E23" s="42">
        <v>1.1000000000000001</v>
      </c>
      <c r="F23" s="42">
        <v>19.5</v>
      </c>
      <c r="G23" s="42">
        <v>99.6</v>
      </c>
      <c r="H23" s="42">
        <v>4.2000000000000003E-2</v>
      </c>
      <c r="I23" s="42" t="s">
        <v>22</v>
      </c>
      <c r="J23" s="42" t="s">
        <v>22</v>
      </c>
      <c r="K23" s="42">
        <v>0.65</v>
      </c>
      <c r="L23" s="42">
        <v>7.22</v>
      </c>
      <c r="M23" s="42">
        <v>24.7</v>
      </c>
      <c r="N23" s="42">
        <v>4.9400000000000004</v>
      </c>
      <c r="O23" s="42">
        <v>0.46</v>
      </c>
    </row>
    <row r="24" spans="1:15" ht="22.5" customHeight="1" x14ac:dyDescent="0.25">
      <c r="A24" s="45"/>
      <c r="B24" s="46" t="s">
        <v>27</v>
      </c>
      <c r="C24" s="42">
        <f>C19+C20+160+C22</f>
        <v>485</v>
      </c>
      <c r="D24" s="42">
        <f>SUM(D18:D23)</f>
        <v>17.12</v>
      </c>
      <c r="E24" s="42">
        <f t="shared" ref="E24:O24" si="0">SUM(E18:E23)</f>
        <v>22</v>
      </c>
      <c r="F24" s="42">
        <f t="shared" si="0"/>
        <v>83</v>
      </c>
      <c r="G24" s="47">
        <f t="shared" si="0"/>
        <v>601.85</v>
      </c>
      <c r="H24" s="42">
        <f t="shared" si="0"/>
        <v>0.22000000000000003</v>
      </c>
      <c r="I24" s="42">
        <f t="shared" si="0"/>
        <v>12.01</v>
      </c>
      <c r="J24" s="42">
        <f t="shared" si="0"/>
        <v>0.11899999999999999</v>
      </c>
      <c r="K24" s="42">
        <f t="shared" si="0"/>
        <v>0.97599999999999998</v>
      </c>
      <c r="L24" s="42">
        <f t="shared" si="0"/>
        <v>493.40000000000003</v>
      </c>
      <c r="M24" s="42">
        <f t="shared" si="0"/>
        <v>302.52999999999997</v>
      </c>
      <c r="N24" s="42">
        <f t="shared" si="0"/>
        <v>59.79</v>
      </c>
      <c r="O24" s="42">
        <f t="shared" si="0"/>
        <v>4.1000000000000005</v>
      </c>
    </row>
    <row r="25" spans="1:15" ht="22.5" customHeight="1" x14ac:dyDescent="0.25">
      <c r="A25" s="100" t="s">
        <v>28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3"/>
    </row>
    <row r="26" spans="1:15" ht="30.75" customHeight="1" x14ac:dyDescent="0.25">
      <c r="A26" s="69">
        <v>71</v>
      </c>
      <c r="B26" s="53" t="s">
        <v>140</v>
      </c>
      <c r="C26" s="50">
        <v>60</v>
      </c>
      <c r="D26" s="50">
        <v>0.42</v>
      </c>
      <c r="E26" s="50">
        <v>0.06</v>
      </c>
      <c r="F26" s="50">
        <v>1.1399999999999999</v>
      </c>
      <c r="G26" s="50">
        <v>7.2</v>
      </c>
      <c r="H26" s="50">
        <v>2.4E-2</v>
      </c>
      <c r="I26" s="50">
        <v>2.94</v>
      </c>
      <c r="J26" s="50" t="s">
        <v>22</v>
      </c>
      <c r="K26" s="50">
        <v>0.06</v>
      </c>
      <c r="L26" s="50">
        <v>10.199999999999999</v>
      </c>
      <c r="M26" s="50">
        <v>18</v>
      </c>
      <c r="N26" s="50">
        <v>8.4</v>
      </c>
      <c r="O26" s="50">
        <v>0.3</v>
      </c>
    </row>
    <row r="27" spans="1:15" ht="22.5" customHeight="1" x14ac:dyDescent="0.25">
      <c r="A27" s="52" t="s">
        <v>25</v>
      </c>
      <c r="B27" s="53" t="s">
        <v>132</v>
      </c>
      <c r="C27" s="50">
        <v>120</v>
      </c>
      <c r="D27" s="50">
        <v>0.48</v>
      </c>
      <c r="E27" s="50">
        <v>0.36</v>
      </c>
      <c r="F27" s="50">
        <v>12.36</v>
      </c>
      <c r="G27" s="50">
        <v>56.4</v>
      </c>
      <c r="H27" s="50">
        <v>2.4E-2</v>
      </c>
      <c r="I27" s="50">
        <v>6</v>
      </c>
      <c r="J27" s="50" t="s">
        <v>22</v>
      </c>
      <c r="K27" s="50">
        <v>0.48</v>
      </c>
      <c r="L27" s="50">
        <v>22.8</v>
      </c>
      <c r="M27" s="50">
        <v>19.2</v>
      </c>
      <c r="N27" s="50">
        <v>14.4</v>
      </c>
      <c r="O27" s="50">
        <v>2.76</v>
      </c>
    </row>
    <row r="28" spans="1:15" ht="22.5" customHeight="1" x14ac:dyDescent="0.25">
      <c r="A28" s="69">
        <v>102</v>
      </c>
      <c r="B28" s="53" t="s">
        <v>147</v>
      </c>
      <c r="C28" s="50" t="s">
        <v>148</v>
      </c>
      <c r="D28" s="50">
        <v>7.19</v>
      </c>
      <c r="E28" s="50">
        <v>6.32</v>
      </c>
      <c r="F28" s="50">
        <v>13.23</v>
      </c>
      <c r="G28" s="50">
        <v>149.1</v>
      </c>
      <c r="H28" s="50">
        <v>0.19</v>
      </c>
      <c r="I28" s="50">
        <v>4.84</v>
      </c>
      <c r="J28" s="50">
        <v>5.0000000000000001E-3</v>
      </c>
      <c r="K28" s="50">
        <v>1.99</v>
      </c>
      <c r="L28" s="50">
        <v>38.270000000000003</v>
      </c>
      <c r="M28" s="50">
        <v>89.98</v>
      </c>
      <c r="N28" s="50">
        <v>30.84</v>
      </c>
      <c r="O28" s="50">
        <v>1.84</v>
      </c>
    </row>
    <row r="29" spans="1:15" ht="22.5" customHeight="1" x14ac:dyDescent="0.25">
      <c r="A29" s="52">
        <v>271</v>
      </c>
      <c r="B29" s="53" t="s">
        <v>149</v>
      </c>
      <c r="C29" s="50">
        <v>100</v>
      </c>
      <c r="D29" s="50">
        <v>13.54</v>
      </c>
      <c r="E29" s="50">
        <v>17.2</v>
      </c>
      <c r="F29" s="50">
        <v>10.11</v>
      </c>
      <c r="G29" s="50">
        <v>248.78</v>
      </c>
      <c r="H29" s="50">
        <v>0.17</v>
      </c>
      <c r="I29" s="50">
        <v>0.24</v>
      </c>
      <c r="J29" s="50">
        <v>3.0000000000000001E-3</v>
      </c>
      <c r="K29" s="50">
        <v>2.82</v>
      </c>
      <c r="L29" s="50">
        <v>16.8</v>
      </c>
      <c r="M29" s="50">
        <v>130.38999999999999</v>
      </c>
      <c r="N29" s="50">
        <v>20</v>
      </c>
      <c r="O29" s="50">
        <v>2.12</v>
      </c>
    </row>
    <row r="30" spans="1:15" ht="22.5" customHeight="1" x14ac:dyDescent="0.25">
      <c r="A30" s="52" t="s">
        <v>113</v>
      </c>
      <c r="B30" s="53" t="s">
        <v>130</v>
      </c>
      <c r="C30" s="50">
        <v>150</v>
      </c>
      <c r="D30" s="50">
        <v>2</v>
      </c>
      <c r="E30" s="50">
        <v>4.0999999999999996</v>
      </c>
      <c r="F30" s="50">
        <v>30.2</v>
      </c>
      <c r="G30" s="50">
        <v>171.3</v>
      </c>
      <c r="H30" s="50">
        <v>5.0999999999999997E-2</v>
      </c>
      <c r="I30" s="50">
        <v>2.2200000000000002</v>
      </c>
      <c r="J30" s="50">
        <v>0.21</v>
      </c>
      <c r="K30" s="50">
        <v>0.33</v>
      </c>
      <c r="L30" s="50">
        <v>16.95</v>
      </c>
      <c r="M30" s="50">
        <v>6.93</v>
      </c>
      <c r="N30" s="50">
        <v>23.55</v>
      </c>
      <c r="O30" s="50">
        <v>0.51200000000000001</v>
      </c>
    </row>
    <row r="31" spans="1:15" ht="32.25" customHeight="1" x14ac:dyDescent="0.25">
      <c r="A31" s="52">
        <v>342</v>
      </c>
      <c r="B31" s="53" t="s">
        <v>150</v>
      </c>
      <c r="C31" s="50">
        <v>200</v>
      </c>
      <c r="D31" s="50">
        <v>0.16</v>
      </c>
      <c r="E31" s="50">
        <v>0.16</v>
      </c>
      <c r="F31" s="50">
        <v>18.899999999999999</v>
      </c>
      <c r="G31" s="50">
        <v>78.599999999999994</v>
      </c>
      <c r="H31" s="50">
        <v>1.2E-2</v>
      </c>
      <c r="I31" s="50">
        <v>0.9</v>
      </c>
      <c r="J31" s="50" t="s">
        <v>22</v>
      </c>
      <c r="K31" s="50">
        <v>0.08</v>
      </c>
      <c r="L31" s="50">
        <v>13.91</v>
      </c>
      <c r="M31" s="50">
        <v>4.4000000000000004</v>
      </c>
      <c r="N31" s="50">
        <v>5.14</v>
      </c>
      <c r="O31" s="50">
        <v>0.93</v>
      </c>
    </row>
    <row r="32" spans="1:15" ht="22.5" customHeight="1" x14ac:dyDescent="0.25">
      <c r="A32" s="52" t="s">
        <v>25</v>
      </c>
      <c r="B32" s="53" t="s">
        <v>26</v>
      </c>
      <c r="C32" s="50">
        <v>19</v>
      </c>
      <c r="D32" s="50">
        <v>1.45</v>
      </c>
      <c r="E32" s="50">
        <v>0.55000000000000004</v>
      </c>
      <c r="F32" s="50">
        <v>9.75</v>
      </c>
      <c r="G32" s="50">
        <v>49.8</v>
      </c>
      <c r="H32" s="50">
        <v>2.1000000000000001E-2</v>
      </c>
      <c r="I32" s="50" t="s">
        <v>22</v>
      </c>
      <c r="J32" s="50" t="s">
        <v>22</v>
      </c>
      <c r="K32" s="50">
        <v>0.33</v>
      </c>
      <c r="L32" s="50">
        <v>3.61</v>
      </c>
      <c r="M32" s="50">
        <v>12.35</v>
      </c>
      <c r="N32" s="50">
        <v>2.4700000000000002</v>
      </c>
      <c r="O32" s="50">
        <v>0.23</v>
      </c>
    </row>
    <row r="33" spans="1:15" ht="22.5" customHeight="1" x14ac:dyDescent="0.25">
      <c r="A33" s="52" t="s">
        <v>25</v>
      </c>
      <c r="B33" s="53" t="s">
        <v>151</v>
      </c>
      <c r="C33" s="50">
        <v>65</v>
      </c>
      <c r="D33" s="50">
        <v>4.3</v>
      </c>
      <c r="E33" s="50">
        <v>0.7</v>
      </c>
      <c r="F33" s="50">
        <v>26.7</v>
      </c>
      <c r="G33" s="50">
        <v>130</v>
      </c>
      <c r="H33" s="50" t="s">
        <v>22</v>
      </c>
      <c r="I33" s="50" t="s">
        <v>22</v>
      </c>
      <c r="J33" s="50" t="s">
        <v>22</v>
      </c>
      <c r="K33" s="50" t="s">
        <v>22</v>
      </c>
      <c r="L33" s="50" t="s">
        <v>22</v>
      </c>
      <c r="M33" s="50" t="s">
        <v>22</v>
      </c>
      <c r="N33" s="50" t="s">
        <v>22</v>
      </c>
      <c r="O33" s="50" t="s">
        <v>22</v>
      </c>
    </row>
    <row r="34" spans="1:15" ht="19.5" customHeight="1" x14ac:dyDescent="0.25">
      <c r="A34" s="49"/>
      <c r="B34" s="87" t="s">
        <v>27</v>
      </c>
      <c r="C34" s="54">
        <v>722.5</v>
      </c>
      <c r="D34" s="54">
        <v>29.54</v>
      </c>
      <c r="E34" s="54">
        <v>29.45</v>
      </c>
      <c r="F34" s="54">
        <v>122.39</v>
      </c>
      <c r="G34" s="88">
        <v>891.18</v>
      </c>
      <c r="H34" s="54">
        <v>0.49199999999999999</v>
      </c>
      <c r="I34" s="54">
        <v>17.14</v>
      </c>
      <c r="J34" s="54">
        <v>0.218</v>
      </c>
      <c r="K34" s="54">
        <v>6.09</v>
      </c>
      <c r="L34" s="54">
        <v>122.54</v>
      </c>
      <c r="M34" s="54">
        <v>281.25</v>
      </c>
      <c r="N34" s="54">
        <v>104.8</v>
      </c>
      <c r="O34" s="54">
        <v>8.6920000000000002</v>
      </c>
    </row>
    <row r="35" spans="1:15" ht="19.5" customHeight="1" x14ac:dyDescent="0.25">
      <c r="A35" s="49"/>
      <c r="B35" s="87" t="s">
        <v>33</v>
      </c>
      <c r="C35" s="54"/>
      <c r="D35" s="54">
        <f>D24+D34</f>
        <v>46.66</v>
      </c>
      <c r="E35" s="54">
        <f t="shared" ref="E35:O35" si="1">E24+E34</f>
        <v>51.45</v>
      </c>
      <c r="F35" s="54">
        <f t="shared" si="1"/>
        <v>205.39</v>
      </c>
      <c r="G35" s="88">
        <f t="shared" si="1"/>
        <v>1493.03</v>
      </c>
      <c r="H35" s="54">
        <f t="shared" si="1"/>
        <v>0.71199999999999997</v>
      </c>
      <c r="I35" s="54">
        <f t="shared" si="1"/>
        <v>29.15</v>
      </c>
      <c r="J35" s="54">
        <f t="shared" si="1"/>
        <v>0.33699999999999997</v>
      </c>
      <c r="K35" s="54">
        <f t="shared" si="1"/>
        <v>7.0659999999999998</v>
      </c>
      <c r="L35" s="54">
        <f t="shared" si="1"/>
        <v>615.94000000000005</v>
      </c>
      <c r="M35" s="54">
        <f t="shared" si="1"/>
        <v>583.78</v>
      </c>
      <c r="N35" s="54">
        <f t="shared" si="1"/>
        <v>164.59</v>
      </c>
      <c r="O35" s="54">
        <f t="shared" si="1"/>
        <v>12.792000000000002</v>
      </c>
    </row>
    <row r="36" spans="1:15" ht="19.5" customHeight="1" x14ac:dyDescent="0.25">
      <c r="A36" s="78"/>
      <c r="B36" s="71"/>
      <c r="C36" s="72"/>
      <c r="D36" s="72"/>
      <c r="E36" s="72"/>
      <c r="F36" s="72"/>
      <c r="G36" s="73"/>
      <c r="H36" s="72"/>
      <c r="I36" s="72"/>
      <c r="J36" s="72"/>
      <c r="K36" s="72"/>
      <c r="L36" s="72"/>
      <c r="M36" s="72"/>
      <c r="N36" s="72"/>
      <c r="O36" s="72"/>
    </row>
    <row r="37" spans="1:15" x14ac:dyDescent="0.25">
      <c r="A37" s="98" t="s">
        <v>111</v>
      </c>
      <c r="B37" s="2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12"/>
    </row>
    <row r="39" spans="1:15" ht="15.75" x14ac:dyDescent="0.25">
      <c r="A39" s="109" t="s">
        <v>0</v>
      </c>
      <c r="B39" s="109" t="s">
        <v>1</v>
      </c>
      <c r="C39" s="109" t="s">
        <v>2</v>
      </c>
      <c r="D39" s="109" t="s">
        <v>3</v>
      </c>
      <c r="E39" s="109"/>
      <c r="F39" s="109"/>
      <c r="G39" s="42" t="s">
        <v>4</v>
      </c>
      <c r="H39" s="109" t="s">
        <v>6</v>
      </c>
      <c r="I39" s="109"/>
      <c r="J39" s="109"/>
      <c r="K39" s="109"/>
      <c r="L39" s="109" t="s">
        <v>7</v>
      </c>
      <c r="M39" s="109"/>
      <c r="N39" s="109"/>
      <c r="O39" s="109"/>
    </row>
    <row r="40" spans="1:15" ht="47.25" x14ac:dyDescent="0.25">
      <c r="A40" s="109"/>
      <c r="B40" s="109"/>
      <c r="C40" s="109"/>
      <c r="D40" s="42" t="s">
        <v>8</v>
      </c>
      <c r="E40" s="42" t="s">
        <v>9</v>
      </c>
      <c r="F40" s="42" t="s">
        <v>10</v>
      </c>
      <c r="G40" s="42" t="s">
        <v>5</v>
      </c>
      <c r="H40" s="42" t="s">
        <v>143</v>
      </c>
      <c r="I40" s="42" t="s">
        <v>12</v>
      </c>
      <c r="J40" s="42" t="s">
        <v>13</v>
      </c>
      <c r="K40" s="42" t="s">
        <v>14</v>
      </c>
      <c r="L40" s="42" t="s">
        <v>15</v>
      </c>
      <c r="M40" s="42" t="s">
        <v>16</v>
      </c>
      <c r="N40" s="42" t="s">
        <v>17</v>
      </c>
      <c r="O40" s="42" t="s">
        <v>18</v>
      </c>
    </row>
    <row r="41" spans="1:15" ht="15.75" x14ac:dyDescent="0.25">
      <c r="A41" s="42">
        <v>1</v>
      </c>
      <c r="B41" s="42">
        <v>2</v>
      </c>
      <c r="C41" s="42">
        <v>3</v>
      </c>
      <c r="D41" s="42">
        <v>4</v>
      </c>
      <c r="E41" s="42">
        <v>5</v>
      </c>
      <c r="F41" s="42">
        <v>6</v>
      </c>
      <c r="G41" s="42">
        <v>7</v>
      </c>
      <c r="H41" s="42">
        <v>8</v>
      </c>
      <c r="I41" s="42">
        <v>9</v>
      </c>
      <c r="J41" s="42">
        <v>10</v>
      </c>
      <c r="K41" s="42">
        <v>11</v>
      </c>
      <c r="L41" s="42">
        <v>12</v>
      </c>
      <c r="M41" s="42">
        <v>13</v>
      </c>
      <c r="N41" s="42">
        <v>14</v>
      </c>
      <c r="O41" s="42">
        <v>15</v>
      </c>
    </row>
    <row r="42" spans="1:15" ht="15.75" x14ac:dyDescent="0.25">
      <c r="A42" s="116"/>
      <c r="B42" s="114" t="s">
        <v>120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5.75" x14ac:dyDescent="0.25">
      <c r="A43" s="116"/>
      <c r="B43" s="107" t="s">
        <v>20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9.5" customHeight="1" x14ac:dyDescent="0.25">
      <c r="A44" s="48" t="s">
        <v>25</v>
      </c>
      <c r="B44" s="49" t="s">
        <v>132</v>
      </c>
      <c r="C44" s="44">
        <v>120</v>
      </c>
      <c r="D44" s="50">
        <v>0.48</v>
      </c>
      <c r="E44" s="50">
        <v>0.36</v>
      </c>
      <c r="F44" s="50">
        <v>12.36</v>
      </c>
      <c r="G44" s="50">
        <v>56.4</v>
      </c>
      <c r="H44" s="50">
        <v>2.4E-2</v>
      </c>
      <c r="I44" s="50">
        <v>6</v>
      </c>
      <c r="J44" s="44" t="s">
        <v>22</v>
      </c>
      <c r="K44" s="50">
        <v>0.48</v>
      </c>
      <c r="L44" s="50">
        <v>22.8</v>
      </c>
      <c r="M44" s="50">
        <v>19.2</v>
      </c>
      <c r="N44" s="50">
        <v>14.4</v>
      </c>
      <c r="O44" s="50">
        <v>2.76</v>
      </c>
    </row>
    <row r="45" spans="1:15" ht="18" customHeight="1" x14ac:dyDescent="0.25">
      <c r="A45" s="48" t="s">
        <v>113</v>
      </c>
      <c r="B45" s="51" t="s">
        <v>96</v>
      </c>
      <c r="C45" s="44">
        <v>150</v>
      </c>
      <c r="D45" s="44">
        <v>18.899999999999999</v>
      </c>
      <c r="E45" s="44">
        <v>13.1</v>
      </c>
      <c r="F45" s="44">
        <v>17.3</v>
      </c>
      <c r="G45" s="44">
        <v>274.7</v>
      </c>
      <c r="H45" s="44">
        <v>6.8000000000000005E-2</v>
      </c>
      <c r="I45" s="44">
        <v>0.72</v>
      </c>
      <c r="J45" s="44">
        <v>0.2</v>
      </c>
      <c r="K45" s="44">
        <v>0.99</v>
      </c>
      <c r="L45" s="44">
        <v>199.1</v>
      </c>
      <c r="M45" s="44">
        <v>296.89999999999998</v>
      </c>
      <c r="N45" s="44">
        <v>37.44</v>
      </c>
      <c r="O45" s="44">
        <v>1.48</v>
      </c>
    </row>
    <row r="46" spans="1:15" ht="33.75" customHeight="1" x14ac:dyDescent="0.25">
      <c r="A46" s="52">
        <v>382</v>
      </c>
      <c r="B46" s="53" t="s">
        <v>145</v>
      </c>
      <c r="C46" s="50">
        <v>200</v>
      </c>
      <c r="D46" s="50">
        <v>4.08</v>
      </c>
      <c r="E46" s="50">
        <v>3.54</v>
      </c>
      <c r="F46" s="50">
        <v>14.97</v>
      </c>
      <c r="G46" s="50">
        <v>98.6</v>
      </c>
      <c r="H46" s="50">
        <v>0.06</v>
      </c>
      <c r="I46" s="50">
        <v>1.59</v>
      </c>
      <c r="J46" s="50">
        <v>0.02</v>
      </c>
      <c r="K46" s="50" t="s">
        <v>22</v>
      </c>
      <c r="L46" s="50">
        <v>152.05000000000001</v>
      </c>
      <c r="M46" s="50">
        <v>124.56</v>
      </c>
      <c r="N46" s="50">
        <v>21.34</v>
      </c>
      <c r="O46" s="50">
        <v>0.47</v>
      </c>
    </row>
    <row r="47" spans="1:15" ht="17.25" customHeight="1" x14ac:dyDescent="0.25">
      <c r="A47" s="40" t="s">
        <v>25</v>
      </c>
      <c r="B47" s="43" t="s">
        <v>26</v>
      </c>
      <c r="C47" s="54">
        <v>38</v>
      </c>
      <c r="D47" s="44">
        <v>2.9</v>
      </c>
      <c r="E47" s="44">
        <v>1.1000000000000001</v>
      </c>
      <c r="F47" s="44">
        <v>19.5</v>
      </c>
      <c r="G47" s="44">
        <v>99.6</v>
      </c>
      <c r="H47" s="44">
        <v>4.2000000000000003E-2</v>
      </c>
      <c r="I47" s="44" t="s">
        <v>22</v>
      </c>
      <c r="J47" s="44" t="s">
        <v>22</v>
      </c>
      <c r="K47" s="44">
        <v>0.65</v>
      </c>
      <c r="L47" s="44">
        <v>7.22</v>
      </c>
      <c r="M47" s="44">
        <v>24.7</v>
      </c>
      <c r="N47" s="44">
        <v>4.9400000000000004</v>
      </c>
      <c r="O47" s="44">
        <v>0.46</v>
      </c>
    </row>
    <row r="48" spans="1:15" ht="18" customHeight="1" x14ac:dyDescent="0.25">
      <c r="A48" s="43"/>
      <c r="B48" s="46" t="s">
        <v>39</v>
      </c>
      <c r="C48" s="42">
        <f>C44+C45+C46</f>
        <v>470</v>
      </c>
      <c r="D48" s="42">
        <f>SUM(D44:D47)</f>
        <v>26.36</v>
      </c>
      <c r="E48" s="42">
        <f t="shared" ref="E48:O48" si="2">SUM(E44:E47)</f>
        <v>18.100000000000001</v>
      </c>
      <c r="F48" s="42">
        <f t="shared" si="2"/>
        <v>64.13</v>
      </c>
      <c r="G48" s="47">
        <f t="shared" si="2"/>
        <v>529.29999999999995</v>
      </c>
      <c r="H48" s="42">
        <f t="shared" si="2"/>
        <v>0.19400000000000001</v>
      </c>
      <c r="I48" s="42">
        <f t="shared" si="2"/>
        <v>8.31</v>
      </c>
      <c r="J48" s="42">
        <f t="shared" si="2"/>
        <v>0.22</v>
      </c>
      <c r="K48" s="42">
        <f t="shared" si="2"/>
        <v>2.12</v>
      </c>
      <c r="L48" s="42">
        <f t="shared" si="2"/>
        <v>381.17000000000007</v>
      </c>
      <c r="M48" s="42">
        <f t="shared" si="2"/>
        <v>465.35999999999996</v>
      </c>
      <c r="N48" s="42">
        <f t="shared" si="2"/>
        <v>78.11999999999999</v>
      </c>
      <c r="O48" s="42">
        <f t="shared" si="2"/>
        <v>5.17</v>
      </c>
    </row>
    <row r="49" spans="1:15" ht="18" customHeight="1" x14ac:dyDescent="0.25">
      <c r="A49" s="75"/>
      <c r="B49" s="101" t="s">
        <v>28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1:15" ht="36.75" customHeight="1" x14ac:dyDescent="0.25">
      <c r="A50" s="69">
        <v>45</v>
      </c>
      <c r="B50" s="53" t="s">
        <v>56</v>
      </c>
      <c r="C50" s="50">
        <v>60</v>
      </c>
      <c r="D50" s="50">
        <v>0.79</v>
      </c>
      <c r="E50" s="50">
        <v>1.95</v>
      </c>
      <c r="F50" s="50">
        <v>3.88</v>
      </c>
      <c r="G50" s="50">
        <v>36.24</v>
      </c>
      <c r="H50" s="50">
        <v>1.2E-2</v>
      </c>
      <c r="I50" s="50">
        <v>10.26</v>
      </c>
      <c r="J50" s="50" t="s">
        <v>22</v>
      </c>
      <c r="K50" s="50">
        <v>5.03</v>
      </c>
      <c r="L50" s="50">
        <v>14.98</v>
      </c>
      <c r="M50" s="50">
        <v>16.98</v>
      </c>
      <c r="N50" s="50">
        <v>9.0500000000000007</v>
      </c>
      <c r="O50" s="50">
        <v>0.28000000000000003</v>
      </c>
    </row>
    <row r="51" spans="1:15" ht="18" customHeight="1" x14ac:dyDescent="0.25">
      <c r="A51" s="52">
        <v>338</v>
      </c>
      <c r="B51" s="53" t="s">
        <v>132</v>
      </c>
      <c r="C51" s="50">
        <v>100</v>
      </c>
      <c r="D51" s="50">
        <v>0.4</v>
      </c>
      <c r="E51" s="50">
        <v>0.4</v>
      </c>
      <c r="F51" s="50">
        <v>9.8000000000000007</v>
      </c>
      <c r="G51" s="50">
        <v>47</v>
      </c>
      <c r="H51" s="50">
        <v>0.03</v>
      </c>
      <c r="I51" s="50">
        <v>10</v>
      </c>
      <c r="J51" s="50" t="s">
        <v>22</v>
      </c>
      <c r="K51" s="50">
        <v>0.2</v>
      </c>
      <c r="L51" s="50">
        <v>16</v>
      </c>
      <c r="M51" s="50">
        <v>11</v>
      </c>
      <c r="N51" s="50">
        <v>9</v>
      </c>
      <c r="O51" s="50">
        <v>2.2000000000000002</v>
      </c>
    </row>
    <row r="52" spans="1:15" ht="35.25" customHeight="1" x14ac:dyDescent="0.25">
      <c r="A52" s="69">
        <v>103</v>
      </c>
      <c r="B52" s="53" t="s">
        <v>170</v>
      </c>
      <c r="C52" s="50" t="s">
        <v>153</v>
      </c>
      <c r="D52" s="50">
        <v>3.57</v>
      </c>
      <c r="E52" s="50">
        <v>3.35</v>
      </c>
      <c r="F52" s="50">
        <v>13.98</v>
      </c>
      <c r="G52" s="50">
        <v>110.55</v>
      </c>
      <c r="H52" s="50">
        <v>0.1</v>
      </c>
      <c r="I52" s="50">
        <v>6.79</v>
      </c>
      <c r="J52" s="50" t="s">
        <v>22</v>
      </c>
      <c r="K52" s="50">
        <v>1.17</v>
      </c>
      <c r="L52" s="50">
        <v>26.41</v>
      </c>
      <c r="M52" s="50">
        <v>63.54</v>
      </c>
      <c r="N52" s="50">
        <v>23.33</v>
      </c>
      <c r="O52" s="50">
        <v>1.05</v>
      </c>
    </row>
    <row r="53" spans="1:15" ht="18" customHeight="1" x14ac:dyDescent="0.25">
      <c r="A53" s="52" t="s">
        <v>58</v>
      </c>
      <c r="B53" s="53" t="s">
        <v>154</v>
      </c>
      <c r="C53" s="50" t="s">
        <v>43</v>
      </c>
      <c r="D53" s="50">
        <v>2.72</v>
      </c>
      <c r="E53" s="50">
        <v>8.76</v>
      </c>
      <c r="F53" s="50">
        <v>3.81</v>
      </c>
      <c r="G53" s="50">
        <v>159</v>
      </c>
      <c r="H53" s="50">
        <v>0.2</v>
      </c>
      <c r="I53" s="50">
        <v>28.86</v>
      </c>
      <c r="J53" s="50">
        <v>5.54</v>
      </c>
      <c r="K53" s="50">
        <v>2.95</v>
      </c>
      <c r="L53" s="50">
        <v>25.62</v>
      </c>
      <c r="M53" s="50">
        <v>223.3</v>
      </c>
      <c r="N53" s="50">
        <v>14.8</v>
      </c>
      <c r="O53" s="50">
        <v>4.72</v>
      </c>
    </row>
    <row r="54" spans="1:15" ht="18" customHeight="1" x14ac:dyDescent="0.25">
      <c r="A54" s="52">
        <v>302</v>
      </c>
      <c r="B54" s="53" t="s">
        <v>60</v>
      </c>
      <c r="C54" s="50">
        <v>150</v>
      </c>
      <c r="D54" s="50">
        <v>8.6</v>
      </c>
      <c r="E54" s="50">
        <v>6.09</v>
      </c>
      <c r="F54" s="50">
        <v>38.64</v>
      </c>
      <c r="G54" s="50">
        <v>243.75</v>
      </c>
      <c r="H54" s="50">
        <v>0.21</v>
      </c>
      <c r="I54" s="50" t="s">
        <v>22</v>
      </c>
      <c r="J54" s="50" t="s">
        <v>22</v>
      </c>
      <c r="K54" s="50">
        <v>0.61</v>
      </c>
      <c r="L54" s="50">
        <v>14.82</v>
      </c>
      <c r="M54" s="50">
        <v>203.93</v>
      </c>
      <c r="N54" s="50">
        <v>135.83000000000001</v>
      </c>
      <c r="O54" s="50">
        <v>4.5599999999999996</v>
      </c>
    </row>
    <row r="55" spans="1:15" ht="35.25" customHeight="1" x14ac:dyDescent="0.25">
      <c r="A55" s="52">
        <v>349</v>
      </c>
      <c r="B55" s="53" t="s">
        <v>155</v>
      </c>
      <c r="C55" s="50">
        <v>200</v>
      </c>
      <c r="D55" s="50">
        <v>0.66</v>
      </c>
      <c r="E55" s="50">
        <v>0.09</v>
      </c>
      <c r="F55" s="50">
        <v>27.02</v>
      </c>
      <c r="G55" s="50">
        <v>112.8</v>
      </c>
      <c r="H55" s="50">
        <v>0.02</v>
      </c>
      <c r="I55" s="50">
        <v>0.73</v>
      </c>
      <c r="J55" s="50" t="s">
        <v>22</v>
      </c>
      <c r="K55" s="50">
        <v>0.51</v>
      </c>
      <c r="L55" s="50">
        <v>32.33</v>
      </c>
      <c r="M55" s="50">
        <v>23.44</v>
      </c>
      <c r="N55" s="50">
        <v>17.46</v>
      </c>
      <c r="O55" s="50">
        <v>0.69</v>
      </c>
    </row>
    <row r="56" spans="1:15" ht="18" customHeight="1" x14ac:dyDescent="0.25">
      <c r="A56" s="52" t="s">
        <v>25</v>
      </c>
      <c r="B56" s="53" t="s">
        <v>26</v>
      </c>
      <c r="C56" s="50">
        <v>19</v>
      </c>
      <c r="D56" s="50">
        <v>1.45</v>
      </c>
      <c r="E56" s="50">
        <v>0.55000000000000004</v>
      </c>
      <c r="F56" s="50">
        <v>9.75</v>
      </c>
      <c r="G56" s="50">
        <v>49.8</v>
      </c>
      <c r="H56" s="50">
        <v>2.1000000000000001E-2</v>
      </c>
      <c r="I56" s="50" t="s">
        <v>22</v>
      </c>
      <c r="J56" s="50" t="s">
        <v>22</v>
      </c>
      <c r="K56" s="50">
        <v>0.33</v>
      </c>
      <c r="L56" s="50">
        <v>3.61</v>
      </c>
      <c r="M56" s="50">
        <v>12.35</v>
      </c>
      <c r="N56" s="50">
        <v>2.4700000000000002</v>
      </c>
      <c r="O56" s="50">
        <v>0.23</v>
      </c>
    </row>
    <row r="57" spans="1:15" ht="18" customHeight="1" x14ac:dyDescent="0.25">
      <c r="A57" s="52" t="s">
        <v>25</v>
      </c>
      <c r="B57" s="53" t="s">
        <v>151</v>
      </c>
      <c r="C57" s="50">
        <v>65</v>
      </c>
      <c r="D57" s="50">
        <v>4.3</v>
      </c>
      <c r="E57" s="50">
        <v>0.7</v>
      </c>
      <c r="F57" s="50">
        <v>26.7</v>
      </c>
      <c r="G57" s="50">
        <v>130</v>
      </c>
      <c r="H57" s="50" t="s">
        <v>22</v>
      </c>
      <c r="I57" s="50" t="s">
        <v>22</v>
      </c>
      <c r="J57" s="50" t="s">
        <v>22</v>
      </c>
      <c r="K57" s="50" t="s">
        <v>22</v>
      </c>
      <c r="L57" s="50" t="s">
        <v>22</v>
      </c>
      <c r="M57" s="50" t="s">
        <v>22</v>
      </c>
      <c r="N57" s="50" t="s">
        <v>22</v>
      </c>
      <c r="O57" s="50" t="s">
        <v>22</v>
      </c>
    </row>
    <row r="58" spans="1:15" ht="18" customHeight="1" x14ac:dyDescent="0.25">
      <c r="A58" s="49"/>
      <c r="B58" s="87" t="s">
        <v>39</v>
      </c>
      <c r="C58" s="54">
        <v>716</v>
      </c>
      <c r="D58" s="54">
        <v>22.57</v>
      </c>
      <c r="E58" s="54">
        <v>21.81</v>
      </c>
      <c r="F58" s="54">
        <v>133.56</v>
      </c>
      <c r="G58" s="88">
        <v>888.39</v>
      </c>
      <c r="H58" s="54">
        <v>0.58599999999999997</v>
      </c>
      <c r="I58" s="54">
        <v>56.45</v>
      </c>
      <c r="J58" s="54">
        <v>5.54</v>
      </c>
      <c r="K58" s="54">
        <v>10.8</v>
      </c>
      <c r="L58" s="54">
        <v>132.52000000000001</v>
      </c>
      <c r="M58" s="54">
        <v>556.05999999999995</v>
      </c>
      <c r="N58" s="54">
        <v>212.29</v>
      </c>
      <c r="O58" s="54">
        <v>13.67</v>
      </c>
    </row>
    <row r="59" spans="1:15" ht="18" customHeight="1" x14ac:dyDescent="0.25">
      <c r="A59" s="43"/>
      <c r="B59" s="87" t="s">
        <v>33</v>
      </c>
      <c r="C59" s="66"/>
      <c r="D59" s="66">
        <f>D48+D58</f>
        <v>48.93</v>
      </c>
      <c r="E59" s="66">
        <f t="shared" ref="E59:O59" si="3">E48+E58</f>
        <v>39.909999999999997</v>
      </c>
      <c r="F59" s="66">
        <f t="shared" si="3"/>
        <v>197.69</v>
      </c>
      <c r="G59" s="47">
        <f t="shared" si="3"/>
        <v>1417.69</v>
      </c>
      <c r="H59" s="66">
        <f t="shared" si="3"/>
        <v>0.78</v>
      </c>
      <c r="I59" s="66">
        <f t="shared" si="3"/>
        <v>64.760000000000005</v>
      </c>
      <c r="J59" s="66">
        <f t="shared" si="3"/>
        <v>5.76</v>
      </c>
      <c r="K59" s="66">
        <f t="shared" si="3"/>
        <v>12.920000000000002</v>
      </c>
      <c r="L59" s="66">
        <f t="shared" si="3"/>
        <v>513.69000000000005</v>
      </c>
      <c r="M59" s="66">
        <f t="shared" si="3"/>
        <v>1021.4199999999998</v>
      </c>
      <c r="N59" s="66">
        <f t="shared" si="3"/>
        <v>290.40999999999997</v>
      </c>
      <c r="O59" s="66">
        <f t="shared" si="3"/>
        <v>18.84</v>
      </c>
    </row>
    <row r="60" spans="1:15" ht="18" customHeight="1" x14ac:dyDescent="0.25">
      <c r="A60" s="74"/>
      <c r="B60" s="71"/>
      <c r="C60" s="68"/>
      <c r="D60" s="68"/>
      <c r="E60" s="68"/>
      <c r="F60" s="68"/>
      <c r="G60" s="67"/>
      <c r="H60" s="68"/>
      <c r="I60" s="68"/>
      <c r="J60" s="68"/>
      <c r="K60" s="68"/>
      <c r="L60" s="68"/>
      <c r="M60" s="68"/>
      <c r="N60" s="68"/>
      <c r="O60" s="68"/>
    </row>
    <row r="61" spans="1:15" x14ac:dyDescent="0.25">
      <c r="A61" s="99" t="s">
        <v>111</v>
      </c>
      <c r="B61" s="29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5">
      <c r="A62" s="20"/>
      <c r="B62" s="3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41.25" customHeight="1" x14ac:dyDescent="0.25">
      <c r="A63" s="109" t="s">
        <v>0</v>
      </c>
      <c r="B63" s="109" t="s">
        <v>1</v>
      </c>
      <c r="C63" s="109" t="s">
        <v>2</v>
      </c>
      <c r="D63" s="109" t="s">
        <v>3</v>
      </c>
      <c r="E63" s="109"/>
      <c r="F63" s="109"/>
      <c r="G63" s="55" t="s">
        <v>4</v>
      </c>
      <c r="H63" s="109" t="s">
        <v>6</v>
      </c>
      <c r="I63" s="109"/>
      <c r="J63" s="109"/>
      <c r="K63" s="109"/>
      <c r="L63" s="109" t="s">
        <v>7</v>
      </c>
      <c r="M63" s="109"/>
      <c r="N63" s="109"/>
      <c r="O63" s="109"/>
    </row>
    <row r="64" spans="1:15" ht="47.25" x14ac:dyDescent="0.25">
      <c r="A64" s="109"/>
      <c r="B64" s="109"/>
      <c r="C64" s="109"/>
      <c r="D64" s="42" t="s">
        <v>8</v>
      </c>
      <c r="E64" s="42" t="s">
        <v>9</v>
      </c>
      <c r="F64" s="42" t="s">
        <v>10</v>
      </c>
      <c r="G64" s="56" t="s">
        <v>5</v>
      </c>
      <c r="H64" s="42" t="s">
        <v>143</v>
      </c>
      <c r="I64" s="42" t="s">
        <v>12</v>
      </c>
      <c r="J64" s="42" t="s">
        <v>13</v>
      </c>
      <c r="K64" s="42" t="s">
        <v>14</v>
      </c>
      <c r="L64" s="42" t="s">
        <v>15</v>
      </c>
      <c r="M64" s="42" t="s">
        <v>16</v>
      </c>
      <c r="N64" s="42" t="s">
        <v>17</v>
      </c>
      <c r="O64" s="42" t="s">
        <v>18</v>
      </c>
    </row>
    <row r="65" spans="1:22" ht="18" customHeight="1" x14ac:dyDescent="0.25">
      <c r="A65" s="42">
        <v>1</v>
      </c>
      <c r="B65" s="42">
        <v>2</v>
      </c>
      <c r="C65" s="42">
        <v>3</v>
      </c>
      <c r="D65" s="42">
        <v>4</v>
      </c>
      <c r="E65" s="42">
        <v>5</v>
      </c>
      <c r="F65" s="42">
        <v>6</v>
      </c>
      <c r="G65" s="42">
        <v>7</v>
      </c>
      <c r="H65" s="42">
        <v>8</v>
      </c>
      <c r="I65" s="42">
        <v>9</v>
      </c>
      <c r="J65" s="42">
        <v>10</v>
      </c>
      <c r="K65" s="42">
        <v>11</v>
      </c>
      <c r="L65" s="42">
        <v>12</v>
      </c>
      <c r="M65" s="42">
        <v>13</v>
      </c>
      <c r="N65" s="42">
        <v>14</v>
      </c>
      <c r="O65" s="42">
        <v>15</v>
      </c>
    </row>
    <row r="66" spans="1:22" ht="25.5" customHeight="1" x14ac:dyDescent="0.25">
      <c r="A66" s="113" t="s">
        <v>121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</row>
    <row r="67" spans="1:22" ht="15.75" customHeight="1" x14ac:dyDescent="0.25">
      <c r="A67" s="106" t="s">
        <v>20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</row>
    <row r="68" spans="1:22" ht="19.5" customHeight="1" x14ac:dyDescent="0.25">
      <c r="A68" s="48" t="s">
        <v>25</v>
      </c>
      <c r="B68" s="62" t="s">
        <v>142</v>
      </c>
      <c r="C68" s="54">
        <v>95</v>
      </c>
      <c r="D68" s="44">
        <v>2.2999999999999998</v>
      </c>
      <c r="E68" s="44">
        <v>2.5</v>
      </c>
      <c r="F68" s="44">
        <v>15.9</v>
      </c>
      <c r="G68" s="44">
        <v>95</v>
      </c>
      <c r="H68" s="44" t="s">
        <v>22</v>
      </c>
      <c r="I68" s="44" t="s">
        <v>22</v>
      </c>
      <c r="J68" s="44" t="s">
        <v>22</v>
      </c>
      <c r="K68" s="44" t="s">
        <v>22</v>
      </c>
      <c r="L68" s="44">
        <v>135</v>
      </c>
      <c r="M68" s="44" t="s">
        <v>22</v>
      </c>
      <c r="N68" s="44" t="s">
        <v>22</v>
      </c>
      <c r="O68" s="44" t="s">
        <v>22</v>
      </c>
    </row>
    <row r="69" spans="1:22" ht="18.75" customHeight="1" x14ac:dyDescent="0.25">
      <c r="A69" s="48" t="s">
        <v>113</v>
      </c>
      <c r="B69" s="49" t="s">
        <v>132</v>
      </c>
      <c r="C69" s="44">
        <v>100</v>
      </c>
      <c r="D69" s="44">
        <v>0.83</v>
      </c>
      <c r="E69" s="44">
        <v>0.17</v>
      </c>
      <c r="F69" s="44">
        <v>7.5</v>
      </c>
      <c r="G69" s="44">
        <v>38</v>
      </c>
      <c r="H69" s="44">
        <v>0.06</v>
      </c>
      <c r="I69" s="44">
        <v>38</v>
      </c>
      <c r="J69" s="44">
        <v>0.01</v>
      </c>
      <c r="K69" s="44">
        <v>0.2</v>
      </c>
      <c r="L69" s="44">
        <v>35</v>
      </c>
      <c r="M69" s="44">
        <v>17</v>
      </c>
      <c r="N69" s="44">
        <v>11</v>
      </c>
      <c r="O69" s="44">
        <v>0.1</v>
      </c>
    </row>
    <row r="70" spans="1:22" ht="19.5" customHeight="1" x14ac:dyDescent="0.25">
      <c r="A70" s="48">
        <v>294</v>
      </c>
      <c r="B70" s="51" t="s">
        <v>115</v>
      </c>
      <c r="C70" s="44">
        <v>100</v>
      </c>
      <c r="D70" s="44">
        <v>17.36</v>
      </c>
      <c r="E70" s="44">
        <v>9.5</v>
      </c>
      <c r="F70" s="44">
        <v>16.149999999999999</v>
      </c>
      <c r="G70" s="44">
        <v>220</v>
      </c>
      <c r="H70" s="44">
        <v>0.2</v>
      </c>
      <c r="I70" s="44">
        <v>0.9</v>
      </c>
      <c r="J70" s="44">
        <v>5.3999999999999999E-2</v>
      </c>
      <c r="K70" s="44">
        <v>68.290000000000006</v>
      </c>
      <c r="L70" s="44">
        <v>57.38</v>
      </c>
      <c r="M70" s="44">
        <v>77</v>
      </c>
      <c r="N70" s="44">
        <v>22.2</v>
      </c>
      <c r="O70" s="44">
        <v>3.6</v>
      </c>
    </row>
    <row r="71" spans="1:22" ht="21" customHeight="1" x14ac:dyDescent="0.25">
      <c r="A71" s="48">
        <v>204</v>
      </c>
      <c r="B71" s="49" t="s">
        <v>99</v>
      </c>
      <c r="C71" s="54" t="s">
        <v>134</v>
      </c>
      <c r="D71" s="54">
        <f>4.72+0.04+4.64</f>
        <v>9.3999999999999986</v>
      </c>
      <c r="E71" s="54">
        <f>0.56+3.63+5.9</f>
        <v>10.09</v>
      </c>
      <c r="F71" s="54">
        <f>26.6+0.07</f>
        <v>26.67</v>
      </c>
      <c r="G71" s="54">
        <f>130.25+33+72</f>
        <v>235.25</v>
      </c>
      <c r="H71" s="54">
        <f>0.048+0.006</f>
        <v>5.3999999999999999E-2</v>
      </c>
      <c r="I71" s="54">
        <v>0.14000000000000001</v>
      </c>
      <c r="J71" s="54">
        <f>0.02+0.05</f>
        <v>7.0000000000000007E-2</v>
      </c>
      <c r="K71" s="54">
        <f>0.64+0.06+0.1</f>
        <v>0.79999999999999993</v>
      </c>
      <c r="L71" s="54">
        <f>9.33+1.2+176</f>
        <v>186.53</v>
      </c>
      <c r="M71" s="54">
        <f>30.97+1.5+100</f>
        <v>132.47</v>
      </c>
      <c r="N71" s="54">
        <f>7.18+7</f>
        <v>14.18</v>
      </c>
      <c r="O71" s="54">
        <f>0.71+0.01+0.2</f>
        <v>0.91999999999999993</v>
      </c>
    </row>
    <row r="72" spans="1:22" ht="21" customHeight="1" x14ac:dyDescent="0.25">
      <c r="A72" s="48">
        <v>376</v>
      </c>
      <c r="B72" s="51" t="s">
        <v>144</v>
      </c>
      <c r="C72" s="44">
        <v>200</v>
      </c>
      <c r="D72" s="44">
        <v>7.0000000000000007E-2</v>
      </c>
      <c r="E72" s="44">
        <v>0.02</v>
      </c>
      <c r="F72" s="44">
        <v>9.98</v>
      </c>
      <c r="G72" s="44">
        <v>40</v>
      </c>
      <c r="H72" s="44" t="s">
        <v>22</v>
      </c>
      <c r="I72" s="44">
        <v>0.03</v>
      </c>
      <c r="J72" s="44" t="s">
        <v>22</v>
      </c>
      <c r="K72" s="44" t="s">
        <v>22</v>
      </c>
      <c r="L72" s="44">
        <v>11</v>
      </c>
      <c r="M72" s="44">
        <v>2.8</v>
      </c>
      <c r="N72" s="44">
        <v>1.4</v>
      </c>
      <c r="O72" s="44">
        <v>0.26</v>
      </c>
    </row>
    <row r="73" spans="1:22" ht="19.5" customHeight="1" x14ac:dyDescent="0.25">
      <c r="A73" s="40" t="s">
        <v>25</v>
      </c>
      <c r="B73" s="43" t="s">
        <v>26</v>
      </c>
      <c r="C73" s="54">
        <v>38</v>
      </c>
      <c r="D73" s="44">
        <v>2.9</v>
      </c>
      <c r="E73" s="44">
        <v>1.1000000000000001</v>
      </c>
      <c r="F73" s="44">
        <v>19.5</v>
      </c>
      <c r="G73" s="44">
        <v>99.6</v>
      </c>
      <c r="H73" s="44">
        <v>4.2000000000000003E-2</v>
      </c>
      <c r="I73" s="44" t="s">
        <v>22</v>
      </c>
      <c r="J73" s="44" t="s">
        <v>22</v>
      </c>
      <c r="K73" s="44">
        <v>0.65</v>
      </c>
      <c r="L73" s="44">
        <v>7.22</v>
      </c>
      <c r="M73" s="44">
        <v>24.7</v>
      </c>
      <c r="N73" s="44">
        <v>4.9400000000000004</v>
      </c>
      <c r="O73" s="44">
        <v>0.46</v>
      </c>
    </row>
    <row r="74" spans="1:22" ht="15.75" customHeight="1" x14ac:dyDescent="0.25">
      <c r="A74" s="43"/>
      <c r="B74" s="46" t="s">
        <v>27</v>
      </c>
      <c r="C74" s="42">
        <f>C69+C70+150+C72</f>
        <v>550</v>
      </c>
      <c r="D74" s="42">
        <f>SUM(D68:D73)</f>
        <v>32.86</v>
      </c>
      <c r="E74" s="42">
        <f t="shared" ref="E74:O74" si="4">SUM(E68:E73)</f>
        <v>23.38</v>
      </c>
      <c r="F74" s="42">
        <f t="shared" si="4"/>
        <v>95.7</v>
      </c>
      <c r="G74" s="47">
        <f t="shared" si="4"/>
        <v>727.85</v>
      </c>
      <c r="H74" s="42">
        <f t="shared" si="4"/>
        <v>0.35599999999999998</v>
      </c>
      <c r="I74" s="42">
        <f t="shared" si="4"/>
        <v>39.07</v>
      </c>
      <c r="J74" s="42">
        <f t="shared" si="4"/>
        <v>0.13400000000000001</v>
      </c>
      <c r="K74" s="42">
        <f t="shared" si="4"/>
        <v>69.940000000000012</v>
      </c>
      <c r="L74" s="42">
        <f t="shared" si="4"/>
        <v>432.13</v>
      </c>
      <c r="M74" s="42">
        <f t="shared" si="4"/>
        <v>253.97</v>
      </c>
      <c r="N74" s="42">
        <f t="shared" si="4"/>
        <v>53.72</v>
      </c>
      <c r="O74" s="42">
        <f t="shared" si="4"/>
        <v>5.34</v>
      </c>
    </row>
    <row r="75" spans="1:22" ht="15.75" customHeight="1" x14ac:dyDescent="0.25">
      <c r="A75" s="100" t="s">
        <v>28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2"/>
      <c r="P75" s="27"/>
      <c r="Q75" s="27"/>
      <c r="R75" s="27"/>
      <c r="S75" s="27"/>
      <c r="T75" s="27"/>
      <c r="U75" s="27"/>
      <c r="V75" s="27"/>
    </row>
    <row r="76" spans="1:22" ht="36" customHeight="1" x14ac:dyDescent="0.25">
      <c r="A76" s="69">
        <v>71</v>
      </c>
      <c r="B76" s="53" t="s">
        <v>140</v>
      </c>
      <c r="C76" s="50">
        <v>60</v>
      </c>
      <c r="D76" s="50">
        <v>0.66</v>
      </c>
      <c r="E76" s="50">
        <v>0.12</v>
      </c>
      <c r="F76" s="50">
        <v>2.2799999999999998</v>
      </c>
      <c r="G76" s="50">
        <v>13.2</v>
      </c>
      <c r="H76" s="50">
        <v>3.5999999999999997E-2</v>
      </c>
      <c r="I76" s="50">
        <v>10.5</v>
      </c>
      <c r="J76" s="50" t="s">
        <v>22</v>
      </c>
      <c r="K76" s="50">
        <v>0.42</v>
      </c>
      <c r="L76" s="50">
        <v>8.4</v>
      </c>
      <c r="M76" s="50">
        <v>15.6</v>
      </c>
      <c r="N76" s="50">
        <v>12</v>
      </c>
      <c r="O76" s="50">
        <v>0.54</v>
      </c>
      <c r="P76" s="27"/>
      <c r="Q76" s="27"/>
      <c r="R76" s="27"/>
      <c r="S76" s="27"/>
      <c r="T76" s="27"/>
      <c r="U76" s="27"/>
      <c r="V76" s="27"/>
    </row>
    <row r="77" spans="1:22" ht="15.75" customHeight="1" x14ac:dyDescent="0.25">
      <c r="A77" s="52" t="s">
        <v>25</v>
      </c>
      <c r="B77" s="53" t="s">
        <v>132</v>
      </c>
      <c r="C77" s="50">
        <v>120</v>
      </c>
      <c r="D77" s="50">
        <v>0.48</v>
      </c>
      <c r="E77" s="50">
        <v>0.36</v>
      </c>
      <c r="F77" s="50">
        <v>12.36</v>
      </c>
      <c r="G77" s="50">
        <v>56.4</v>
      </c>
      <c r="H77" s="50">
        <v>2.4E-2</v>
      </c>
      <c r="I77" s="50">
        <v>6</v>
      </c>
      <c r="J77" s="50" t="s">
        <v>22</v>
      </c>
      <c r="K77" s="50">
        <v>0.48</v>
      </c>
      <c r="L77" s="50">
        <v>22.8</v>
      </c>
      <c r="M77" s="50">
        <v>19.2</v>
      </c>
      <c r="N77" s="50">
        <v>14.4</v>
      </c>
      <c r="O77" s="50">
        <v>2.76</v>
      </c>
      <c r="P77" s="27"/>
      <c r="Q77" s="27"/>
      <c r="R77" s="27"/>
      <c r="S77" s="27"/>
      <c r="T77" s="27"/>
      <c r="U77" s="27"/>
      <c r="V77" s="27"/>
    </row>
    <row r="78" spans="1:22" ht="33" customHeight="1" x14ac:dyDescent="0.25">
      <c r="A78" s="52">
        <v>88</v>
      </c>
      <c r="B78" s="53" t="s">
        <v>72</v>
      </c>
      <c r="C78" s="50" t="s">
        <v>153</v>
      </c>
      <c r="D78" s="50">
        <v>2.91</v>
      </c>
      <c r="E78" s="50">
        <v>4.96</v>
      </c>
      <c r="F78" s="50">
        <v>6.32</v>
      </c>
      <c r="G78" s="50">
        <v>87</v>
      </c>
      <c r="H78" s="50">
        <v>0.05</v>
      </c>
      <c r="I78" s="50">
        <v>12.62</v>
      </c>
      <c r="J78" s="50" t="s">
        <v>22</v>
      </c>
      <c r="K78" s="50">
        <v>1.91</v>
      </c>
      <c r="L78" s="50">
        <v>41.2</v>
      </c>
      <c r="M78" s="50">
        <v>50.2</v>
      </c>
      <c r="N78" s="50">
        <v>19.559999999999999</v>
      </c>
      <c r="O78" s="50">
        <v>0.75</v>
      </c>
      <c r="P78" s="27"/>
      <c r="Q78" s="27"/>
      <c r="R78" s="27"/>
      <c r="S78" s="27"/>
      <c r="T78" s="27"/>
      <c r="U78" s="27"/>
      <c r="V78" s="27"/>
    </row>
    <row r="79" spans="1:22" ht="15.75" customHeight="1" x14ac:dyDescent="0.25">
      <c r="A79" s="52">
        <v>229</v>
      </c>
      <c r="B79" s="53" t="s">
        <v>42</v>
      </c>
      <c r="C79" s="50" t="s">
        <v>43</v>
      </c>
      <c r="D79" s="50">
        <v>9.75</v>
      </c>
      <c r="E79" s="50">
        <v>4.95</v>
      </c>
      <c r="F79" s="50">
        <v>3.8</v>
      </c>
      <c r="G79" s="50">
        <v>105</v>
      </c>
      <c r="H79" s="50">
        <v>0.05</v>
      </c>
      <c r="I79" s="50">
        <v>3.73</v>
      </c>
      <c r="J79" s="50">
        <v>6.0000000000000001E-3</v>
      </c>
      <c r="K79" s="50">
        <v>2.52</v>
      </c>
      <c r="L79" s="50">
        <v>39.07</v>
      </c>
      <c r="M79" s="50">
        <v>162.19</v>
      </c>
      <c r="N79" s="50">
        <v>48.53</v>
      </c>
      <c r="O79" s="50">
        <v>0.85</v>
      </c>
      <c r="P79" s="27"/>
      <c r="Q79" s="27"/>
      <c r="R79" s="27"/>
      <c r="S79" s="27"/>
      <c r="T79" s="27"/>
      <c r="U79" s="27"/>
      <c r="V79" s="27"/>
    </row>
    <row r="80" spans="1:22" ht="15.75" customHeight="1" x14ac:dyDescent="0.25">
      <c r="A80" s="52">
        <v>312</v>
      </c>
      <c r="B80" s="53" t="s">
        <v>44</v>
      </c>
      <c r="C80" s="50">
        <v>150</v>
      </c>
      <c r="D80" s="50">
        <v>3.06</v>
      </c>
      <c r="E80" s="50">
        <v>4.8</v>
      </c>
      <c r="F80" s="50">
        <v>20.440000000000001</v>
      </c>
      <c r="G80" s="50">
        <v>137.25</v>
      </c>
      <c r="H80" s="50">
        <v>0.14000000000000001</v>
      </c>
      <c r="I80" s="50">
        <v>18.16</v>
      </c>
      <c r="J80" s="50" t="s">
        <v>22</v>
      </c>
      <c r="K80" s="50">
        <v>0.18</v>
      </c>
      <c r="L80" s="50">
        <v>36.979999999999997</v>
      </c>
      <c r="M80" s="50">
        <v>86.6</v>
      </c>
      <c r="N80" s="50">
        <v>27.75</v>
      </c>
      <c r="O80" s="50">
        <v>1.01</v>
      </c>
      <c r="P80" s="27"/>
      <c r="Q80" s="27"/>
      <c r="R80" s="27"/>
      <c r="S80" s="27"/>
      <c r="T80" s="27"/>
      <c r="U80" s="27"/>
      <c r="V80" s="27"/>
    </row>
    <row r="81" spans="1:22" ht="33.75" customHeight="1" x14ac:dyDescent="0.25">
      <c r="A81" s="52">
        <v>388</v>
      </c>
      <c r="B81" s="53" t="s">
        <v>156</v>
      </c>
      <c r="C81" s="50">
        <v>200</v>
      </c>
      <c r="D81" s="50">
        <v>0.68</v>
      </c>
      <c r="E81" s="50">
        <v>0.28000000000000003</v>
      </c>
      <c r="F81" s="50">
        <v>15.77</v>
      </c>
      <c r="G81" s="50">
        <v>68.2</v>
      </c>
      <c r="H81" s="50">
        <v>1.2E-2</v>
      </c>
      <c r="I81" s="50">
        <v>100</v>
      </c>
      <c r="J81" s="50" t="s">
        <v>22</v>
      </c>
      <c r="K81" s="50">
        <v>0.63</v>
      </c>
      <c r="L81" s="50">
        <v>21.15</v>
      </c>
      <c r="M81" s="50">
        <v>3.44</v>
      </c>
      <c r="N81" s="50">
        <v>3.44</v>
      </c>
      <c r="O81" s="50">
        <v>0.62</v>
      </c>
      <c r="P81" s="27"/>
      <c r="Q81" s="27"/>
      <c r="R81" s="27"/>
      <c r="S81" s="27"/>
      <c r="T81" s="27"/>
      <c r="U81" s="27"/>
      <c r="V81" s="27"/>
    </row>
    <row r="82" spans="1:22" ht="19.5" customHeight="1" x14ac:dyDescent="0.25">
      <c r="A82" s="52" t="s">
        <v>25</v>
      </c>
      <c r="B82" s="53" t="s">
        <v>26</v>
      </c>
      <c r="C82" s="50">
        <v>19</v>
      </c>
      <c r="D82" s="50">
        <v>1.45</v>
      </c>
      <c r="E82" s="50">
        <v>0.55000000000000004</v>
      </c>
      <c r="F82" s="50">
        <v>9.75</v>
      </c>
      <c r="G82" s="50">
        <v>49.8</v>
      </c>
      <c r="H82" s="50">
        <v>2.1000000000000001E-2</v>
      </c>
      <c r="I82" s="50" t="s">
        <v>22</v>
      </c>
      <c r="J82" s="50" t="s">
        <v>22</v>
      </c>
      <c r="K82" s="50">
        <v>0.33</v>
      </c>
      <c r="L82" s="50">
        <v>3.61</v>
      </c>
      <c r="M82" s="50">
        <v>12.35</v>
      </c>
      <c r="N82" s="50">
        <v>2.4700000000000002</v>
      </c>
      <c r="O82" s="50">
        <v>0.23</v>
      </c>
      <c r="P82" s="27"/>
      <c r="Q82" s="27"/>
      <c r="R82" s="27"/>
      <c r="S82" s="27"/>
      <c r="T82" s="27"/>
      <c r="U82" s="27"/>
      <c r="V82" s="27"/>
    </row>
    <row r="83" spans="1:22" ht="21" customHeight="1" x14ac:dyDescent="0.25">
      <c r="A83" s="52" t="s">
        <v>25</v>
      </c>
      <c r="B83" s="53" t="s">
        <v>151</v>
      </c>
      <c r="C83" s="50">
        <v>65</v>
      </c>
      <c r="D83" s="50">
        <v>4.3</v>
      </c>
      <c r="E83" s="50">
        <v>0.7</v>
      </c>
      <c r="F83" s="50">
        <v>26.7</v>
      </c>
      <c r="G83" s="50">
        <v>130</v>
      </c>
      <c r="H83" s="50" t="s">
        <v>22</v>
      </c>
      <c r="I83" s="50" t="s">
        <v>22</v>
      </c>
      <c r="J83" s="50" t="s">
        <v>22</v>
      </c>
      <c r="K83" s="50" t="s">
        <v>22</v>
      </c>
      <c r="L83" s="50" t="s">
        <v>22</v>
      </c>
      <c r="M83" s="50" t="s">
        <v>22</v>
      </c>
      <c r="N83" s="50" t="s">
        <v>22</v>
      </c>
      <c r="O83" s="50" t="s">
        <v>22</v>
      </c>
      <c r="P83" s="27"/>
      <c r="Q83" s="27"/>
      <c r="R83" s="27"/>
      <c r="S83" s="27"/>
      <c r="T83" s="27"/>
      <c r="U83" s="27"/>
      <c r="V83" s="27"/>
    </row>
    <row r="84" spans="1:22" ht="19.5" customHeight="1" x14ac:dyDescent="0.25">
      <c r="A84" s="49"/>
      <c r="B84" s="87" t="s">
        <v>27</v>
      </c>
      <c r="C84" s="54">
        <v>716</v>
      </c>
      <c r="D84" s="54">
        <v>23.29</v>
      </c>
      <c r="E84" s="54">
        <v>16.72</v>
      </c>
      <c r="F84" s="54">
        <v>97.42</v>
      </c>
      <c r="G84" s="88">
        <v>646.85</v>
      </c>
      <c r="H84" s="54">
        <v>0.33300000000000002</v>
      </c>
      <c r="I84" s="54">
        <v>151.01</v>
      </c>
      <c r="J84" s="54">
        <v>6.0000000000000001E-3</v>
      </c>
      <c r="K84" s="54">
        <v>6.47</v>
      </c>
      <c r="L84" s="54">
        <v>173.21</v>
      </c>
      <c r="M84" s="54">
        <v>349.58</v>
      </c>
      <c r="N84" s="54">
        <v>128.15</v>
      </c>
      <c r="O84" s="54">
        <v>6.76</v>
      </c>
      <c r="P84" s="27"/>
      <c r="Q84" s="27"/>
      <c r="R84" s="27"/>
      <c r="S84" s="27"/>
      <c r="T84" s="27"/>
      <c r="U84" s="27"/>
      <c r="V84" s="27"/>
    </row>
    <row r="85" spans="1:22" ht="18.75" customHeight="1" x14ac:dyDescent="0.25">
      <c r="A85" s="49"/>
      <c r="B85" s="87" t="s">
        <v>33</v>
      </c>
      <c r="C85" s="54"/>
      <c r="D85" s="54">
        <f>D74+D84</f>
        <v>56.15</v>
      </c>
      <c r="E85" s="54">
        <f t="shared" ref="E85:O85" si="5">E74+E84</f>
        <v>40.099999999999994</v>
      </c>
      <c r="F85" s="54">
        <f t="shared" si="5"/>
        <v>193.12</v>
      </c>
      <c r="G85" s="88">
        <f t="shared" si="5"/>
        <v>1374.7</v>
      </c>
      <c r="H85" s="54">
        <f t="shared" si="5"/>
        <v>0.68900000000000006</v>
      </c>
      <c r="I85" s="54">
        <f t="shared" si="5"/>
        <v>190.07999999999998</v>
      </c>
      <c r="J85" s="54">
        <f t="shared" si="5"/>
        <v>0.14000000000000001</v>
      </c>
      <c r="K85" s="54">
        <f t="shared" si="5"/>
        <v>76.410000000000011</v>
      </c>
      <c r="L85" s="54">
        <f t="shared" si="5"/>
        <v>605.34</v>
      </c>
      <c r="M85" s="54">
        <f t="shared" si="5"/>
        <v>603.54999999999995</v>
      </c>
      <c r="N85" s="54">
        <f t="shared" si="5"/>
        <v>181.87</v>
      </c>
      <c r="O85" s="54">
        <f t="shared" si="5"/>
        <v>12.1</v>
      </c>
      <c r="P85" s="27"/>
      <c r="Q85" s="27"/>
      <c r="R85" s="27"/>
      <c r="S85" s="27"/>
      <c r="T85" s="27"/>
      <c r="U85" s="27"/>
      <c r="V85" s="27"/>
    </row>
    <row r="86" spans="1:22" x14ac:dyDescent="0.25">
      <c r="A86" s="35"/>
      <c r="B86" s="36"/>
      <c r="C86" s="35"/>
      <c r="D86" s="35"/>
      <c r="E86" s="35"/>
      <c r="F86" s="35"/>
      <c r="G86" s="34"/>
      <c r="H86" s="35"/>
      <c r="I86" s="35"/>
      <c r="J86" s="35"/>
      <c r="K86" s="35"/>
      <c r="L86" s="35"/>
      <c r="M86" s="35"/>
      <c r="N86" s="35"/>
      <c r="O86" s="35"/>
    </row>
    <row r="87" spans="1:22" x14ac:dyDescent="0.25">
      <c r="A87" s="98" t="s">
        <v>111</v>
      </c>
      <c r="B87" s="29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2" hidden="1" x14ac:dyDescent="0.25">
      <c r="A88" s="20"/>
      <c r="B88" s="3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22" x14ac:dyDescent="0.25">
      <c r="A89" s="20"/>
      <c r="B89" s="3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22" ht="15.75" x14ac:dyDescent="0.25">
      <c r="A90" s="109" t="s">
        <v>0</v>
      </c>
      <c r="B90" s="109" t="s">
        <v>1</v>
      </c>
      <c r="C90" s="109" t="s">
        <v>2</v>
      </c>
      <c r="D90" s="109" t="s">
        <v>3</v>
      </c>
      <c r="E90" s="109"/>
      <c r="F90" s="109"/>
      <c r="G90" s="42" t="s">
        <v>4</v>
      </c>
      <c r="H90" s="109" t="s">
        <v>6</v>
      </c>
      <c r="I90" s="109"/>
      <c r="J90" s="109"/>
      <c r="K90" s="109"/>
      <c r="L90" s="109" t="s">
        <v>7</v>
      </c>
      <c r="M90" s="109"/>
      <c r="N90" s="109"/>
      <c r="O90" s="109"/>
    </row>
    <row r="91" spans="1:22" ht="47.25" x14ac:dyDescent="0.25">
      <c r="A91" s="109"/>
      <c r="B91" s="109"/>
      <c r="C91" s="109"/>
      <c r="D91" s="42" t="s">
        <v>8</v>
      </c>
      <c r="E91" s="42" t="s">
        <v>9</v>
      </c>
      <c r="F91" s="42" t="s">
        <v>10</v>
      </c>
      <c r="G91" s="42" t="s">
        <v>5</v>
      </c>
      <c r="H91" s="42" t="s">
        <v>143</v>
      </c>
      <c r="I91" s="42" t="s">
        <v>12</v>
      </c>
      <c r="J91" s="42" t="s">
        <v>13</v>
      </c>
      <c r="K91" s="42" t="s">
        <v>14</v>
      </c>
      <c r="L91" s="42" t="s">
        <v>15</v>
      </c>
      <c r="M91" s="42" t="s">
        <v>16</v>
      </c>
      <c r="N91" s="42" t="s">
        <v>17</v>
      </c>
      <c r="O91" s="42" t="s">
        <v>18</v>
      </c>
    </row>
    <row r="92" spans="1:22" ht="14.25" customHeight="1" x14ac:dyDescent="0.25">
      <c r="A92" s="42">
        <v>1</v>
      </c>
      <c r="B92" s="42">
        <v>2</v>
      </c>
      <c r="C92" s="42">
        <v>3</v>
      </c>
      <c r="D92" s="42">
        <v>4</v>
      </c>
      <c r="E92" s="42">
        <v>5</v>
      </c>
      <c r="F92" s="42">
        <v>6</v>
      </c>
      <c r="G92" s="42">
        <v>7</v>
      </c>
      <c r="H92" s="42">
        <v>8</v>
      </c>
      <c r="I92" s="42">
        <v>9</v>
      </c>
      <c r="J92" s="42">
        <v>10</v>
      </c>
      <c r="K92" s="42">
        <v>11</v>
      </c>
      <c r="L92" s="42">
        <v>12</v>
      </c>
      <c r="M92" s="42">
        <v>13</v>
      </c>
      <c r="N92" s="42">
        <v>14</v>
      </c>
      <c r="O92" s="42">
        <v>15</v>
      </c>
    </row>
    <row r="93" spans="1:22" ht="16.5" customHeight="1" x14ac:dyDescent="0.25">
      <c r="A93" s="116"/>
      <c r="B93" s="114" t="s">
        <v>122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5"/>
    </row>
    <row r="94" spans="1:22" ht="15" customHeight="1" x14ac:dyDescent="0.25">
      <c r="A94" s="116"/>
      <c r="B94" s="107" t="s">
        <v>20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22" ht="16.5" customHeight="1" x14ac:dyDescent="0.25">
      <c r="A95" s="48" t="s">
        <v>25</v>
      </c>
      <c r="B95" s="49" t="s">
        <v>132</v>
      </c>
      <c r="C95" s="44">
        <v>120</v>
      </c>
      <c r="D95" s="50">
        <v>0.48</v>
      </c>
      <c r="E95" s="50">
        <v>0.36</v>
      </c>
      <c r="F95" s="50">
        <v>12.36</v>
      </c>
      <c r="G95" s="50">
        <v>56.4</v>
      </c>
      <c r="H95" s="50">
        <v>2.4E-2</v>
      </c>
      <c r="I95" s="50">
        <v>6</v>
      </c>
      <c r="J95" s="44" t="s">
        <v>22</v>
      </c>
      <c r="K95" s="50">
        <v>0.48</v>
      </c>
      <c r="L95" s="50">
        <v>22.8</v>
      </c>
      <c r="M95" s="50">
        <v>19.2</v>
      </c>
      <c r="N95" s="50">
        <v>14.4</v>
      </c>
      <c r="O95" s="50">
        <v>2.76</v>
      </c>
    </row>
    <row r="96" spans="1:22" ht="18" customHeight="1" x14ac:dyDescent="0.25">
      <c r="A96" s="48">
        <v>243</v>
      </c>
      <c r="B96" s="49" t="s">
        <v>68</v>
      </c>
      <c r="C96" s="54">
        <v>55</v>
      </c>
      <c r="D96" s="54">
        <v>6.06</v>
      </c>
      <c r="E96" s="54">
        <v>13.15</v>
      </c>
      <c r="F96" s="54">
        <v>0.21</v>
      </c>
      <c r="G96" s="54">
        <v>144.1</v>
      </c>
      <c r="H96" s="54">
        <v>0.01</v>
      </c>
      <c r="I96" s="54" t="s">
        <v>22</v>
      </c>
      <c r="J96" s="54" t="s">
        <v>22</v>
      </c>
      <c r="K96" s="54">
        <v>0.21</v>
      </c>
      <c r="L96" s="54">
        <v>19.03</v>
      </c>
      <c r="M96" s="54">
        <v>87.45</v>
      </c>
      <c r="N96" s="54">
        <v>11</v>
      </c>
      <c r="O96" s="54">
        <v>0.97</v>
      </c>
    </row>
    <row r="97" spans="1:15" ht="18.75" customHeight="1" x14ac:dyDescent="0.25">
      <c r="A97" s="57">
        <v>210</v>
      </c>
      <c r="B97" s="57" t="s">
        <v>112</v>
      </c>
      <c r="C97" s="56">
        <v>150</v>
      </c>
      <c r="D97" s="56">
        <v>15.14</v>
      </c>
      <c r="E97" s="56">
        <v>16.899999999999999</v>
      </c>
      <c r="F97" s="56">
        <v>2.7</v>
      </c>
      <c r="G97" s="56">
        <v>223.58</v>
      </c>
      <c r="H97" s="56">
        <v>0.11</v>
      </c>
      <c r="I97" s="56">
        <v>0.28000000000000003</v>
      </c>
      <c r="J97" s="56">
        <v>0.24</v>
      </c>
      <c r="K97" s="56">
        <v>0.67</v>
      </c>
      <c r="L97" s="56">
        <v>109.42</v>
      </c>
      <c r="M97" s="56">
        <v>242.83</v>
      </c>
      <c r="N97" s="56">
        <v>17.66</v>
      </c>
      <c r="O97" s="56">
        <v>2.86</v>
      </c>
    </row>
    <row r="98" spans="1:15" ht="36" customHeight="1" x14ac:dyDescent="0.25">
      <c r="A98" s="43">
        <v>379</v>
      </c>
      <c r="B98" s="43" t="s">
        <v>146</v>
      </c>
      <c r="C98" s="42">
        <v>200</v>
      </c>
      <c r="D98" s="42">
        <v>3.17</v>
      </c>
      <c r="E98" s="42">
        <v>2.68</v>
      </c>
      <c r="F98" s="42">
        <v>14.97</v>
      </c>
      <c r="G98" s="42">
        <v>80.599999999999994</v>
      </c>
      <c r="H98" s="42">
        <v>0.44</v>
      </c>
      <c r="I98" s="42">
        <v>1.3</v>
      </c>
      <c r="J98" s="42">
        <v>0.02</v>
      </c>
      <c r="K98" s="54" t="s">
        <v>22</v>
      </c>
      <c r="L98" s="42">
        <v>125.63</v>
      </c>
      <c r="M98" s="42">
        <v>90</v>
      </c>
      <c r="N98" s="42">
        <v>14</v>
      </c>
      <c r="O98" s="42">
        <v>0.12</v>
      </c>
    </row>
    <row r="99" spans="1:15" ht="22.5" customHeight="1" x14ac:dyDescent="0.25">
      <c r="A99" s="48" t="s">
        <v>25</v>
      </c>
      <c r="B99" s="51" t="s">
        <v>26</v>
      </c>
      <c r="C99" s="54">
        <v>38</v>
      </c>
      <c r="D99" s="44">
        <v>2.9</v>
      </c>
      <c r="E99" s="44">
        <v>1.1000000000000001</v>
      </c>
      <c r="F99" s="44">
        <v>19.5</v>
      </c>
      <c r="G99" s="44">
        <v>99.6</v>
      </c>
      <c r="H99" s="44">
        <v>4.2000000000000003E-2</v>
      </c>
      <c r="I99" s="44" t="s">
        <v>22</v>
      </c>
      <c r="J99" s="44" t="s">
        <v>22</v>
      </c>
      <c r="K99" s="44">
        <v>0.65</v>
      </c>
      <c r="L99" s="44">
        <v>7.22</v>
      </c>
      <c r="M99" s="44">
        <v>24.7</v>
      </c>
      <c r="N99" s="44">
        <v>4.9400000000000004</v>
      </c>
      <c r="O99" s="44">
        <v>0.46</v>
      </c>
    </row>
    <row r="100" spans="1:15" ht="15.75" x14ac:dyDescent="0.25">
      <c r="A100" s="40"/>
      <c r="B100" s="46" t="s">
        <v>27</v>
      </c>
      <c r="C100" s="42">
        <f>C95+C96+C97+C98</f>
        <v>525</v>
      </c>
      <c r="D100" s="42">
        <f>SUM(D95:D99)</f>
        <v>27.75</v>
      </c>
      <c r="E100" s="42">
        <f t="shared" ref="E100:O100" si="6">SUM(E95:E99)</f>
        <v>34.19</v>
      </c>
      <c r="F100" s="42">
        <f t="shared" si="6"/>
        <v>49.74</v>
      </c>
      <c r="G100" s="47">
        <f t="shared" si="6"/>
        <v>604.28000000000009</v>
      </c>
      <c r="H100" s="42">
        <f t="shared" si="6"/>
        <v>0.62600000000000011</v>
      </c>
      <c r="I100" s="42">
        <f t="shared" si="6"/>
        <v>7.58</v>
      </c>
      <c r="J100" s="42">
        <f t="shared" si="6"/>
        <v>0.26</v>
      </c>
      <c r="K100" s="42">
        <f t="shared" si="6"/>
        <v>2.0099999999999998</v>
      </c>
      <c r="L100" s="42">
        <f t="shared" si="6"/>
        <v>284.10000000000002</v>
      </c>
      <c r="M100" s="42">
        <f t="shared" si="6"/>
        <v>464.18</v>
      </c>
      <c r="N100" s="42">
        <f t="shared" si="6"/>
        <v>62</v>
      </c>
      <c r="O100" s="42">
        <f t="shared" si="6"/>
        <v>7.17</v>
      </c>
    </row>
    <row r="101" spans="1:15" ht="15.75" customHeight="1" x14ac:dyDescent="0.25">
      <c r="A101" s="100" t="s">
        <v>28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2"/>
    </row>
    <row r="102" spans="1:15" ht="31.5" x14ac:dyDescent="0.25">
      <c r="A102" s="69">
        <v>71</v>
      </c>
      <c r="B102" s="53" t="s">
        <v>140</v>
      </c>
      <c r="C102" s="50">
        <v>60</v>
      </c>
      <c r="D102" s="50">
        <v>0.42</v>
      </c>
      <c r="E102" s="50">
        <v>0.06</v>
      </c>
      <c r="F102" s="50">
        <v>1.1399999999999999</v>
      </c>
      <c r="G102" s="50">
        <v>7.2</v>
      </c>
      <c r="H102" s="50">
        <v>2.4E-2</v>
      </c>
      <c r="I102" s="50">
        <v>2.94</v>
      </c>
      <c r="J102" s="50" t="s">
        <v>22</v>
      </c>
      <c r="K102" s="50">
        <v>0.06</v>
      </c>
      <c r="L102" s="50">
        <v>10.199999999999999</v>
      </c>
      <c r="M102" s="50">
        <v>18</v>
      </c>
      <c r="N102" s="50">
        <v>8.4</v>
      </c>
      <c r="O102" s="50">
        <v>0.3</v>
      </c>
    </row>
    <row r="103" spans="1:15" ht="15.75" x14ac:dyDescent="0.25">
      <c r="A103" s="52" t="s">
        <v>113</v>
      </c>
      <c r="B103" s="53" t="s">
        <v>132</v>
      </c>
      <c r="C103" s="50">
        <v>100</v>
      </c>
      <c r="D103" s="50">
        <v>0.83</v>
      </c>
      <c r="E103" s="50">
        <v>0.17</v>
      </c>
      <c r="F103" s="50">
        <v>7.5</v>
      </c>
      <c r="G103" s="50">
        <v>38</v>
      </c>
      <c r="H103" s="50">
        <v>0.06</v>
      </c>
      <c r="I103" s="50">
        <v>38</v>
      </c>
      <c r="J103" s="50">
        <v>0.01</v>
      </c>
      <c r="K103" s="50">
        <v>0.2</v>
      </c>
      <c r="L103" s="50">
        <v>35</v>
      </c>
      <c r="M103" s="50">
        <v>17</v>
      </c>
      <c r="N103" s="50">
        <v>11</v>
      </c>
      <c r="O103" s="50">
        <v>0.1</v>
      </c>
    </row>
    <row r="104" spans="1:15" ht="19.5" customHeight="1" x14ac:dyDescent="0.25">
      <c r="A104" s="69">
        <v>102</v>
      </c>
      <c r="B104" s="53" t="s">
        <v>157</v>
      </c>
      <c r="C104" s="50" t="s">
        <v>153</v>
      </c>
      <c r="D104" s="50">
        <v>5.89</v>
      </c>
      <c r="E104" s="50">
        <v>5.22</v>
      </c>
      <c r="F104" s="50">
        <v>13.23</v>
      </c>
      <c r="G104" s="50">
        <v>133.80000000000001</v>
      </c>
      <c r="H104" s="50">
        <v>0.19</v>
      </c>
      <c r="I104" s="50">
        <v>4.66</v>
      </c>
      <c r="J104" s="50" t="s">
        <v>22</v>
      </c>
      <c r="K104" s="50">
        <v>1.97</v>
      </c>
      <c r="L104" s="50">
        <v>30.26</v>
      </c>
      <c r="M104" s="50">
        <v>81.48</v>
      </c>
      <c r="N104" s="50">
        <v>30.32</v>
      </c>
      <c r="O104" s="50">
        <v>1.73</v>
      </c>
    </row>
    <row r="105" spans="1:15" ht="18.75" customHeight="1" x14ac:dyDescent="0.25">
      <c r="A105" s="76">
        <v>289</v>
      </c>
      <c r="B105" s="77" t="s">
        <v>158</v>
      </c>
      <c r="C105" s="50" t="s">
        <v>159</v>
      </c>
      <c r="D105" s="50">
        <v>12.56</v>
      </c>
      <c r="E105" s="50">
        <v>11.72</v>
      </c>
      <c r="F105" s="50">
        <v>15.2</v>
      </c>
      <c r="G105" s="50">
        <v>217</v>
      </c>
      <c r="H105" s="50">
        <v>7.0000000000000007E-2</v>
      </c>
      <c r="I105" s="50">
        <v>11.33</v>
      </c>
      <c r="J105" s="50">
        <v>1.4999999999999999E-2</v>
      </c>
      <c r="K105" s="50">
        <v>1.96</v>
      </c>
      <c r="L105" s="50">
        <v>36.799999999999997</v>
      </c>
      <c r="M105" s="50">
        <v>108.2</v>
      </c>
      <c r="N105" s="50">
        <v>38.700000000000003</v>
      </c>
      <c r="O105" s="50">
        <v>1.92</v>
      </c>
    </row>
    <row r="106" spans="1:15" ht="31.5" x14ac:dyDescent="0.25">
      <c r="A106" s="48">
        <v>349</v>
      </c>
      <c r="B106" s="51" t="s">
        <v>155</v>
      </c>
      <c r="C106" s="50">
        <v>200</v>
      </c>
      <c r="D106" s="50">
        <v>0.66</v>
      </c>
      <c r="E106" s="50">
        <v>0.09</v>
      </c>
      <c r="F106" s="50">
        <v>27.02</v>
      </c>
      <c r="G106" s="50">
        <v>112.8</v>
      </c>
      <c r="H106" s="50">
        <v>0.02</v>
      </c>
      <c r="I106" s="50">
        <v>0.73</v>
      </c>
      <c r="J106" s="50" t="s">
        <v>22</v>
      </c>
      <c r="K106" s="50">
        <v>0.51</v>
      </c>
      <c r="L106" s="50">
        <v>32.33</v>
      </c>
      <c r="M106" s="50">
        <v>23.44</v>
      </c>
      <c r="N106" s="50">
        <v>17.46</v>
      </c>
      <c r="O106" s="50">
        <v>0.69</v>
      </c>
    </row>
    <row r="107" spans="1:15" ht="15.75" x14ac:dyDescent="0.25">
      <c r="A107" s="52" t="s">
        <v>25</v>
      </c>
      <c r="B107" s="53" t="s">
        <v>26</v>
      </c>
      <c r="C107" s="50">
        <v>19</v>
      </c>
      <c r="D107" s="50">
        <v>1.45</v>
      </c>
      <c r="E107" s="50">
        <v>0.55000000000000004</v>
      </c>
      <c r="F107" s="50">
        <v>9.75</v>
      </c>
      <c r="G107" s="50">
        <v>49.8</v>
      </c>
      <c r="H107" s="50">
        <v>2.1000000000000001E-2</v>
      </c>
      <c r="I107" s="50" t="s">
        <v>22</v>
      </c>
      <c r="J107" s="50" t="s">
        <v>22</v>
      </c>
      <c r="K107" s="50">
        <v>0.33</v>
      </c>
      <c r="L107" s="50">
        <v>3.61</v>
      </c>
      <c r="M107" s="50">
        <v>12.35</v>
      </c>
      <c r="N107" s="50">
        <v>2.4700000000000002</v>
      </c>
      <c r="O107" s="50">
        <v>0.23</v>
      </c>
    </row>
    <row r="108" spans="1:15" ht="15.75" x14ac:dyDescent="0.25">
      <c r="A108" s="52" t="s">
        <v>25</v>
      </c>
      <c r="B108" s="53" t="s">
        <v>151</v>
      </c>
      <c r="C108" s="50">
        <v>65</v>
      </c>
      <c r="D108" s="50">
        <v>4.3</v>
      </c>
      <c r="E108" s="50">
        <v>0.7</v>
      </c>
      <c r="F108" s="50">
        <v>26.7</v>
      </c>
      <c r="G108" s="50">
        <v>130</v>
      </c>
      <c r="H108" s="50" t="s">
        <v>22</v>
      </c>
      <c r="I108" s="50" t="s">
        <v>22</v>
      </c>
      <c r="J108" s="50" t="s">
        <v>22</v>
      </c>
      <c r="K108" s="50" t="s">
        <v>22</v>
      </c>
      <c r="L108" s="50" t="s">
        <v>22</v>
      </c>
      <c r="M108" s="50" t="s">
        <v>22</v>
      </c>
      <c r="N108" s="50" t="s">
        <v>22</v>
      </c>
      <c r="O108" s="50" t="s">
        <v>22</v>
      </c>
    </row>
    <row r="109" spans="1:15" ht="15.75" x14ac:dyDescent="0.25">
      <c r="A109" s="49"/>
      <c r="B109" s="87" t="s">
        <v>27</v>
      </c>
      <c r="C109" s="54">
        <v>641</v>
      </c>
      <c r="D109" s="54">
        <v>26.11</v>
      </c>
      <c r="E109" s="54">
        <v>18.510000000000002</v>
      </c>
      <c r="F109" s="54">
        <v>100.54</v>
      </c>
      <c r="G109" s="88">
        <v>688.6</v>
      </c>
      <c r="H109" s="54">
        <v>0.38500000000000001</v>
      </c>
      <c r="I109" s="54">
        <v>57.66</v>
      </c>
      <c r="J109" s="54">
        <v>2.5000000000000001E-2</v>
      </c>
      <c r="K109" s="54">
        <v>5.03</v>
      </c>
      <c r="L109" s="54">
        <v>148.19999999999999</v>
      </c>
      <c r="M109" s="54">
        <v>260.47000000000003</v>
      </c>
      <c r="N109" s="54">
        <v>108.35</v>
      </c>
      <c r="O109" s="54">
        <v>4.97</v>
      </c>
    </row>
    <row r="110" spans="1:15" ht="15.75" x14ac:dyDescent="0.25">
      <c r="A110" s="49"/>
      <c r="B110" s="87" t="s">
        <v>33</v>
      </c>
      <c r="C110" s="54"/>
      <c r="D110" s="54">
        <f>D100+D109</f>
        <v>53.86</v>
      </c>
      <c r="E110" s="54">
        <f t="shared" ref="E110:O110" si="7">E100+E109</f>
        <v>52.7</v>
      </c>
      <c r="F110" s="54">
        <f t="shared" si="7"/>
        <v>150.28</v>
      </c>
      <c r="G110" s="88">
        <f t="shared" si="7"/>
        <v>1292.8800000000001</v>
      </c>
      <c r="H110" s="54">
        <f t="shared" si="7"/>
        <v>1.0110000000000001</v>
      </c>
      <c r="I110" s="54">
        <f t="shared" si="7"/>
        <v>65.239999999999995</v>
      </c>
      <c r="J110" s="54">
        <f t="shared" si="7"/>
        <v>0.28500000000000003</v>
      </c>
      <c r="K110" s="54">
        <f t="shared" si="7"/>
        <v>7.04</v>
      </c>
      <c r="L110" s="54">
        <f t="shared" si="7"/>
        <v>432.3</v>
      </c>
      <c r="M110" s="54">
        <f t="shared" si="7"/>
        <v>724.65000000000009</v>
      </c>
      <c r="N110" s="54">
        <f t="shared" si="7"/>
        <v>170.35</v>
      </c>
      <c r="O110" s="54">
        <f t="shared" si="7"/>
        <v>12.14</v>
      </c>
    </row>
    <row r="111" spans="1:15" ht="15.75" x14ac:dyDescent="0.25">
      <c r="A111" s="78"/>
      <c r="B111" s="71"/>
      <c r="C111" s="72"/>
      <c r="D111" s="72"/>
      <c r="E111" s="72"/>
      <c r="F111" s="72"/>
      <c r="G111" s="73"/>
      <c r="H111" s="72"/>
      <c r="I111" s="72"/>
      <c r="J111" s="72"/>
      <c r="K111" s="72"/>
      <c r="L111" s="72"/>
      <c r="M111" s="72"/>
      <c r="N111" s="72"/>
      <c r="O111" s="72"/>
    </row>
    <row r="112" spans="1:15" x14ac:dyDescent="0.25">
      <c r="A112" s="98" t="s">
        <v>111</v>
      </c>
      <c r="B112" s="29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x14ac:dyDescent="0.25">
      <c r="A113" s="26"/>
      <c r="B113" s="29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x14ac:dyDescent="0.25">
      <c r="A114" s="26"/>
      <c r="B114" s="29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.75" x14ac:dyDescent="0.25">
      <c r="A115" s="109" t="s">
        <v>0</v>
      </c>
      <c r="B115" s="109" t="s">
        <v>1</v>
      </c>
      <c r="C115" s="109" t="s">
        <v>2</v>
      </c>
      <c r="D115" s="109" t="s">
        <v>3</v>
      </c>
      <c r="E115" s="109"/>
      <c r="F115" s="109"/>
      <c r="G115" s="42" t="s">
        <v>4</v>
      </c>
      <c r="H115" s="109" t="s">
        <v>6</v>
      </c>
      <c r="I115" s="109"/>
      <c r="J115" s="109"/>
      <c r="K115" s="109"/>
      <c r="L115" s="109" t="s">
        <v>7</v>
      </c>
      <c r="M115" s="109"/>
      <c r="N115" s="109"/>
      <c r="O115" s="109"/>
    </row>
    <row r="116" spans="1:15" ht="47.25" x14ac:dyDescent="0.25">
      <c r="A116" s="109"/>
      <c r="B116" s="109"/>
      <c r="C116" s="109"/>
      <c r="D116" s="42" t="s">
        <v>8</v>
      </c>
      <c r="E116" s="42" t="s">
        <v>9</v>
      </c>
      <c r="F116" s="42" t="s">
        <v>10</v>
      </c>
      <c r="G116" s="42" t="s">
        <v>5</v>
      </c>
      <c r="H116" s="42" t="s">
        <v>143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</row>
    <row r="117" spans="1:15" ht="15.75" x14ac:dyDescent="0.25">
      <c r="A117" s="42">
        <v>1</v>
      </c>
      <c r="B117" s="42">
        <v>2</v>
      </c>
      <c r="C117" s="42">
        <v>3</v>
      </c>
      <c r="D117" s="42">
        <v>4</v>
      </c>
      <c r="E117" s="42">
        <v>5</v>
      </c>
      <c r="F117" s="42">
        <v>6</v>
      </c>
      <c r="G117" s="42">
        <v>7</v>
      </c>
      <c r="H117" s="42">
        <v>8</v>
      </c>
      <c r="I117" s="42">
        <v>9</v>
      </c>
      <c r="J117" s="42">
        <v>10</v>
      </c>
      <c r="K117" s="42">
        <v>11</v>
      </c>
      <c r="L117" s="42">
        <v>12</v>
      </c>
      <c r="M117" s="42">
        <v>13</v>
      </c>
      <c r="N117" s="42">
        <v>14</v>
      </c>
      <c r="O117" s="42">
        <v>15</v>
      </c>
    </row>
    <row r="118" spans="1:15" ht="17.25" customHeight="1" x14ac:dyDescent="0.25">
      <c r="A118" s="113" t="s">
        <v>123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5"/>
    </row>
    <row r="119" spans="1:15" ht="15.75" customHeight="1" x14ac:dyDescent="0.25">
      <c r="A119" s="106" t="s">
        <v>20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8"/>
    </row>
    <row r="120" spans="1:15" ht="19.5" customHeight="1" x14ac:dyDescent="0.25">
      <c r="A120" s="48">
        <v>338</v>
      </c>
      <c r="B120" s="49" t="s">
        <v>132</v>
      </c>
      <c r="C120" s="44">
        <v>100</v>
      </c>
      <c r="D120" s="44">
        <v>0.4</v>
      </c>
      <c r="E120" s="44">
        <v>0.4</v>
      </c>
      <c r="F120" s="44">
        <v>9.8000000000000007</v>
      </c>
      <c r="G120" s="44">
        <v>47</v>
      </c>
      <c r="H120" s="44">
        <v>0.03</v>
      </c>
      <c r="I120" s="44">
        <v>10</v>
      </c>
      <c r="J120" s="44" t="s">
        <v>22</v>
      </c>
      <c r="K120" s="44" t="s">
        <v>22</v>
      </c>
      <c r="L120" s="44">
        <v>16</v>
      </c>
      <c r="M120" s="44">
        <v>11</v>
      </c>
      <c r="N120" s="44">
        <v>9</v>
      </c>
      <c r="O120" s="44">
        <v>2.2000000000000002</v>
      </c>
    </row>
    <row r="121" spans="1:15" ht="18.75" customHeight="1" x14ac:dyDescent="0.25">
      <c r="A121" s="48">
        <v>15</v>
      </c>
      <c r="B121" s="51" t="s">
        <v>21</v>
      </c>
      <c r="C121" s="54">
        <v>25</v>
      </c>
      <c r="D121" s="44">
        <v>5.8</v>
      </c>
      <c r="E121" s="44">
        <v>7.38</v>
      </c>
      <c r="F121" s="44" t="s">
        <v>22</v>
      </c>
      <c r="G121" s="44">
        <v>90</v>
      </c>
      <c r="H121" s="44">
        <v>8.0000000000000002E-3</v>
      </c>
      <c r="I121" s="44">
        <v>0.18</v>
      </c>
      <c r="J121" s="44">
        <v>6.5000000000000002E-2</v>
      </c>
      <c r="K121" s="44">
        <v>0.125</v>
      </c>
      <c r="L121" s="44">
        <v>220</v>
      </c>
      <c r="M121" s="44">
        <v>125</v>
      </c>
      <c r="N121" s="44">
        <v>8.75</v>
      </c>
      <c r="O121" s="44">
        <v>0.25</v>
      </c>
    </row>
    <row r="122" spans="1:15" ht="20.25" customHeight="1" x14ac:dyDescent="0.25">
      <c r="A122" s="48" t="s">
        <v>113</v>
      </c>
      <c r="B122" s="51" t="s">
        <v>138</v>
      </c>
      <c r="C122" s="44">
        <v>100</v>
      </c>
      <c r="D122" s="44">
        <v>13.7</v>
      </c>
      <c r="E122" s="44">
        <v>13.2</v>
      </c>
      <c r="F122" s="44">
        <v>1.4</v>
      </c>
      <c r="G122" s="44">
        <v>183.2</v>
      </c>
      <c r="H122" s="44">
        <v>1.9E-2</v>
      </c>
      <c r="I122" s="44">
        <v>0.95</v>
      </c>
      <c r="J122" s="44">
        <v>0.02</v>
      </c>
      <c r="K122" s="44">
        <v>0.22500000000000001</v>
      </c>
      <c r="L122" s="44">
        <v>17.79</v>
      </c>
      <c r="M122" s="44">
        <v>76.5</v>
      </c>
      <c r="N122" s="44">
        <v>14.81</v>
      </c>
      <c r="O122" s="44">
        <v>0.34</v>
      </c>
    </row>
    <row r="123" spans="1:15" ht="18.75" customHeight="1" x14ac:dyDescent="0.25">
      <c r="A123" s="40" t="s">
        <v>113</v>
      </c>
      <c r="B123" s="43" t="s">
        <v>130</v>
      </c>
      <c r="C123" s="54">
        <v>150</v>
      </c>
      <c r="D123" s="44">
        <v>2</v>
      </c>
      <c r="E123" s="44">
        <v>4.0999999999999996</v>
      </c>
      <c r="F123" s="44">
        <v>35.200000000000003</v>
      </c>
      <c r="G123" s="44">
        <v>185.7</v>
      </c>
      <c r="H123" s="44">
        <v>5.0999999999999997E-2</v>
      </c>
      <c r="I123" s="44">
        <v>2.2200000000000002</v>
      </c>
      <c r="J123" s="44">
        <v>0.21</v>
      </c>
      <c r="K123" s="44">
        <v>0.33</v>
      </c>
      <c r="L123" s="44">
        <v>16.95</v>
      </c>
      <c r="M123" s="44">
        <v>6.93</v>
      </c>
      <c r="N123" s="44">
        <v>23.55</v>
      </c>
      <c r="O123" s="44">
        <v>0.51200000000000001</v>
      </c>
    </row>
    <row r="124" spans="1:15" ht="33.75" customHeight="1" x14ac:dyDescent="0.25">
      <c r="A124" s="52">
        <v>382</v>
      </c>
      <c r="B124" s="53" t="s">
        <v>145</v>
      </c>
      <c r="C124" s="50">
        <v>200</v>
      </c>
      <c r="D124" s="50">
        <v>4.08</v>
      </c>
      <c r="E124" s="50">
        <v>3.54</v>
      </c>
      <c r="F124" s="50">
        <v>14.97</v>
      </c>
      <c r="G124" s="50">
        <v>98.6</v>
      </c>
      <c r="H124" s="50">
        <v>0.06</v>
      </c>
      <c r="I124" s="50">
        <v>1.59</v>
      </c>
      <c r="J124" s="50">
        <v>0.02</v>
      </c>
      <c r="K124" s="50" t="s">
        <v>22</v>
      </c>
      <c r="L124" s="50">
        <v>152.05000000000001</v>
      </c>
      <c r="M124" s="50">
        <v>124.56</v>
      </c>
      <c r="N124" s="50">
        <v>21.34</v>
      </c>
      <c r="O124" s="50">
        <v>0.47</v>
      </c>
    </row>
    <row r="125" spans="1:15" ht="18" customHeight="1" x14ac:dyDescent="0.25">
      <c r="A125" s="40" t="s">
        <v>25</v>
      </c>
      <c r="B125" s="43" t="s">
        <v>26</v>
      </c>
      <c r="C125" s="54">
        <v>38</v>
      </c>
      <c r="D125" s="44">
        <v>2.9</v>
      </c>
      <c r="E125" s="44">
        <v>1.1000000000000001</v>
      </c>
      <c r="F125" s="44">
        <v>19.5</v>
      </c>
      <c r="G125" s="44">
        <v>99.6</v>
      </c>
      <c r="H125" s="44">
        <v>4.2000000000000003E-2</v>
      </c>
      <c r="I125" s="44" t="s">
        <v>22</v>
      </c>
      <c r="J125" s="44" t="s">
        <v>22</v>
      </c>
      <c r="K125" s="44">
        <v>0.65</v>
      </c>
      <c r="L125" s="44">
        <v>7.22</v>
      </c>
      <c r="M125" s="44">
        <v>24.7</v>
      </c>
      <c r="N125" s="44">
        <v>4.9400000000000004</v>
      </c>
      <c r="O125" s="44">
        <v>0.46</v>
      </c>
    </row>
    <row r="126" spans="1:15" ht="21.75" customHeight="1" x14ac:dyDescent="0.25">
      <c r="A126" s="43"/>
      <c r="B126" s="46" t="s">
        <v>27</v>
      </c>
      <c r="C126" s="42">
        <f>C120+C121+C122+C123+C124</f>
        <v>575</v>
      </c>
      <c r="D126" s="42">
        <f>SUM(D120:D125)</f>
        <v>28.879999999999995</v>
      </c>
      <c r="E126" s="42">
        <f t="shared" ref="E126:O126" si="8">SUM(E120:E125)</f>
        <v>29.72</v>
      </c>
      <c r="F126" s="42">
        <f t="shared" si="8"/>
        <v>80.87</v>
      </c>
      <c r="G126" s="47">
        <f t="shared" si="8"/>
        <v>704.1</v>
      </c>
      <c r="H126" s="42">
        <f t="shared" si="8"/>
        <v>0.21</v>
      </c>
      <c r="I126" s="42">
        <f t="shared" si="8"/>
        <v>14.94</v>
      </c>
      <c r="J126" s="42">
        <f t="shared" si="8"/>
        <v>0.315</v>
      </c>
      <c r="K126" s="42">
        <f t="shared" si="8"/>
        <v>1.33</v>
      </c>
      <c r="L126" s="42">
        <f t="shared" si="8"/>
        <v>430.01000000000005</v>
      </c>
      <c r="M126" s="42">
        <f t="shared" si="8"/>
        <v>368.69</v>
      </c>
      <c r="N126" s="42">
        <f t="shared" si="8"/>
        <v>82.39</v>
      </c>
      <c r="O126" s="42">
        <f t="shared" si="8"/>
        <v>4.2320000000000002</v>
      </c>
    </row>
    <row r="127" spans="1:15" ht="21.75" customHeight="1" x14ac:dyDescent="0.25">
      <c r="A127" s="100" t="s">
        <v>28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2"/>
    </row>
    <row r="128" spans="1:15" ht="15.75" x14ac:dyDescent="0.25">
      <c r="A128" s="52" t="s">
        <v>113</v>
      </c>
      <c r="B128" s="53" t="s">
        <v>160</v>
      </c>
      <c r="C128" s="50">
        <v>60</v>
      </c>
      <c r="D128" s="50">
        <v>0.8</v>
      </c>
      <c r="E128" s="50">
        <v>1.4</v>
      </c>
      <c r="F128" s="50">
        <v>2.2999999999999998</v>
      </c>
      <c r="G128" s="50">
        <v>24.9</v>
      </c>
      <c r="H128" s="50">
        <v>1.7000000000000001E-2</v>
      </c>
      <c r="I128" s="50">
        <v>25.39</v>
      </c>
      <c r="J128" s="50">
        <v>1.6E-2</v>
      </c>
      <c r="K128" s="50">
        <v>0.64</v>
      </c>
      <c r="L128" s="50">
        <v>28.76</v>
      </c>
      <c r="M128" s="50">
        <v>21.6</v>
      </c>
      <c r="N128" s="50">
        <v>9.89</v>
      </c>
      <c r="O128" s="50">
        <v>0.39</v>
      </c>
    </row>
    <row r="129" spans="1:15" ht="21.75" customHeight="1" x14ac:dyDescent="0.25">
      <c r="A129" s="52" t="s">
        <v>25</v>
      </c>
      <c r="B129" s="53" t="s">
        <v>132</v>
      </c>
      <c r="C129" s="50">
        <v>120</v>
      </c>
      <c r="D129" s="50">
        <v>0.48</v>
      </c>
      <c r="E129" s="50">
        <v>0.36</v>
      </c>
      <c r="F129" s="50">
        <v>12.36</v>
      </c>
      <c r="G129" s="50">
        <v>56.4</v>
      </c>
      <c r="H129" s="50">
        <v>2.4E-2</v>
      </c>
      <c r="I129" s="50">
        <v>6</v>
      </c>
      <c r="J129" s="50" t="s">
        <v>22</v>
      </c>
      <c r="K129" s="50">
        <v>2.4</v>
      </c>
      <c r="L129" s="50">
        <v>22.8</v>
      </c>
      <c r="M129" s="50">
        <v>19.2</v>
      </c>
      <c r="N129" s="50">
        <v>14.4</v>
      </c>
      <c r="O129" s="50">
        <v>2.76</v>
      </c>
    </row>
    <row r="130" spans="1:15" ht="21.75" customHeight="1" x14ac:dyDescent="0.25">
      <c r="A130" s="69">
        <v>82</v>
      </c>
      <c r="B130" s="53" t="s">
        <v>161</v>
      </c>
      <c r="C130" s="50" t="s">
        <v>148</v>
      </c>
      <c r="D130" s="50">
        <v>4.24</v>
      </c>
      <c r="E130" s="50">
        <v>6.04</v>
      </c>
      <c r="F130" s="50">
        <v>8.75</v>
      </c>
      <c r="G130" s="50">
        <v>113.5</v>
      </c>
      <c r="H130" s="50">
        <v>4.4999999999999998E-2</v>
      </c>
      <c r="I130" s="50">
        <v>8.7200000000000006</v>
      </c>
      <c r="J130" s="50">
        <v>5.0000000000000001E-3</v>
      </c>
      <c r="K130" s="50">
        <v>1.97</v>
      </c>
      <c r="L130" s="50">
        <v>43.91</v>
      </c>
      <c r="M130" s="50">
        <v>63.18</v>
      </c>
      <c r="N130" s="50">
        <v>23.28</v>
      </c>
      <c r="O130" s="50">
        <v>1.18</v>
      </c>
    </row>
    <row r="131" spans="1:15" ht="21.75" customHeight="1" x14ac:dyDescent="0.25">
      <c r="A131" s="52">
        <v>260</v>
      </c>
      <c r="B131" s="53" t="s">
        <v>51</v>
      </c>
      <c r="C131" s="50" t="s">
        <v>43</v>
      </c>
      <c r="D131" s="50">
        <v>10.64</v>
      </c>
      <c r="E131" s="50">
        <v>28.19</v>
      </c>
      <c r="F131" s="50">
        <v>2.89</v>
      </c>
      <c r="G131" s="50">
        <v>309</v>
      </c>
      <c r="H131" s="50">
        <v>0.28000000000000003</v>
      </c>
      <c r="I131" s="50">
        <v>0.92</v>
      </c>
      <c r="J131" s="50" t="s">
        <v>22</v>
      </c>
      <c r="K131" s="50">
        <v>2.6</v>
      </c>
      <c r="L131" s="50">
        <v>20</v>
      </c>
      <c r="M131" s="50">
        <v>128.62</v>
      </c>
      <c r="N131" s="50">
        <v>22.39</v>
      </c>
      <c r="O131" s="50">
        <v>2.21</v>
      </c>
    </row>
    <row r="132" spans="1:15" ht="21.75" customHeight="1" x14ac:dyDescent="0.25">
      <c r="A132" s="52">
        <v>302</v>
      </c>
      <c r="B132" s="53" t="s">
        <v>60</v>
      </c>
      <c r="C132" s="50">
        <v>150</v>
      </c>
      <c r="D132" s="50">
        <v>8.6</v>
      </c>
      <c r="E132" s="50">
        <v>6.09</v>
      </c>
      <c r="F132" s="50">
        <v>38.64</v>
      </c>
      <c r="G132" s="50">
        <v>243.75</v>
      </c>
      <c r="H132" s="50">
        <v>0.21</v>
      </c>
      <c r="I132" s="50" t="s">
        <v>22</v>
      </c>
      <c r="J132" s="50" t="s">
        <v>22</v>
      </c>
      <c r="K132" s="50">
        <v>0.61</v>
      </c>
      <c r="L132" s="50">
        <v>14.82</v>
      </c>
      <c r="M132" s="50">
        <v>203.93</v>
      </c>
      <c r="N132" s="50">
        <v>135.83000000000001</v>
      </c>
      <c r="O132" s="50">
        <v>4.5599999999999996</v>
      </c>
    </row>
    <row r="133" spans="1:15" ht="21.75" customHeight="1" x14ac:dyDescent="0.25">
      <c r="A133" s="52" t="s">
        <v>113</v>
      </c>
      <c r="B133" s="53" t="s">
        <v>162</v>
      </c>
      <c r="C133" s="50">
        <v>200</v>
      </c>
      <c r="D133" s="50">
        <v>0.1</v>
      </c>
      <c r="E133" s="50" t="s">
        <v>22</v>
      </c>
      <c r="F133" s="50">
        <v>29.2</v>
      </c>
      <c r="G133" s="50">
        <v>110.4</v>
      </c>
      <c r="H133" s="50">
        <v>4.0000000000000001E-3</v>
      </c>
      <c r="I133" s="50">
        <v>1.4</v>
      </c>
      <c r="J133" s="50">
        <v>4.0000000000000001E-3</v>
      </c>
      <c r="K133" s="50" t="s">
        <v>22</v>
      </c>
      <c r="L133" s="50">
        <v>9.8000000000000007</v>
      </c>
      <c r="M133" s="50">
        <v>8.6</v>
      </c>
      <c r="N133" s="50">
        <v>1.6</v>
      </c>
      <c r="O133" s="50">
        <v>0.2</v>
      </c>
    </row>
    <row r="134" spans="1:15" ht="21.75" customHeight="1" x14ac:dyDescent="0.25">
      <c r="A134" s="52" t="s">
        <v>25</v>
      </c>
      <c r="B134" s="53" t="s">
        <v>26</v>
      </c>
      <c r="C134" s="50">
        <v>19</v>
      </c>
      <c r="D134" s="50">
        <v>1.45</v>
      </c>
      <c r="E134" s="50">
        <v>0.55000000000000004</v>
      </c>
      <c r="F134" s="50">
        <v>9.75</v>
      </c>
      <c r="G134" s="50">
        <v>49.8</v>
      </c>
      <c r="H134" s="50">
        <v>2.1000000000000001E-2</v>
      </c>
      <c r="I134" s="50" t="s">
        <v>22</v>
      </c>
      <c r="J134" s="50" t="s">
        <v>22</v>
      </c>
      <c r="K134" s="50">
        <v>0.33</v>
      </c>
      <c r="L134" s="50">
        <v>3.61</v>
      </c>
      <c r="M134" s="50">
        <v>12.35</v>
      </c>
      <c r="N134" s="50">
        <v>2.4700000000000002</v>
      </c>
      <c r="O134" s="50">
        <v>0.23</v>
      </c>
    </row>
    <row r="135" spans="1:15" ht="21.75" customHeight="1" x14ac:dyDescent="0.25">
      <c r="A135" s="52" t="s">
        <v>25</v>
      </c>
      <c r="B135" s="53" t="s">
        <v>151</v>
      </c>
      <c r="C135" s="50">
        <v>65</v>
      </c>
      <c r="D135" s="50">
        <v>4.3</v>
      </c>
      <c r="E135" s="50">
        <v>0.7</v>
      </c>
      <c r="F135" s="50">
        <v>26.7</v>
      </c>
      <c r="G135" s="50">
        <v>130</v>
      </c>
      <c r="H135" s="50" t="s">
        <v>22</v>
      </c>
      <c r="I135" s="50" t="s">
        <v>22</v>
      </c>
      <c r="J135" s="50" t="s">
        <v>22</v>
      </c>
      <c r="K135" s="50" t="s">
        <v>22</v>
      </c>
      <c r="L135" s="50" t="s">
        <v>22</v>
      </c>
      <c r="M135" s="50" t="s">
        <v>22</v>
      </c>
      <c r="N135" s="50" t="s">
        <v>22</v>
      </c>
      <c r="O135" s="50" t="s">
        <v>22</v>
      </c>
    </row>
    <row r="136" spans="1:15" ht="19.5" customHeight="1" x14ac:dyDescent="0.25">
      <c r="A136" s="49"/>
      <c r="B136" s="87" t="s">
        <v>27</v>
      </c>
      <c r="C136" s="54">
        <v>722.5</v>
      </c>
      <c r="D136" s="54">
        <v>30.61</v>
      </c>
      <c r="E136" s="54">
        <v>43.33</v>
      </c>
      <c r="F136" s="54">
        <v>130.59</v>
      </c>
      <c r="G136" s="88">
        <v>1037.75</v>
      </c>
      <c r="H136" s="54">
        <v>0.60099999999999998</v>
      </c>
      <c r="I136" s="54">
        <v>42.43</v>
      </c>
      <c r="J136" s="54">
        <v>2.5000000000000001E-2</v>
      </c>
      <c r="K136" s="54">
        <v>8.5500000000000007</v>
      </c>
      <c r="L136" s="54">
        <v>143.69999999999999</v>
      </c>
      <c r="M136" s="54">
        <v>457.48</v>
      </c>
      <c r="N136" s="54">
        <v>209.86</v>
      </c>
      <c r="O136" s="54">
        <v>11.53</v>
      </c>
    </row>
    <row r="137" spans="1:15" ht="18" customHeight="1" x14ac:dyDescent="0.25">
      <c r="A137" s="49"/>
      <c r="B137" s="87" t="s">
        <v>33</v>
      </c>
      <c r="C137" s="54"/>
      <c r="D137" s="54">
        <f>D126+D136</f>
        <v>59.489999999999995</v>
      </c>
      <c r="E137" s="54">
        <f t="shared" ref="E137:O137" si="9">E126+E136</f>
        <v>73.05</v>
      </c>
      <c r="F137" s="54">
        <f t="shared" si="9"/>
        <v>211.46</v>
      </c>
      <c r="G137" s="88">
        <f t="shared" si="9"/>
        <v>1741.85</v>
      </c>
      <c r="H137" s="54">
        <f t="shared" si="9"/>
        <v>0.81099999999999994</v>
      </c>
      <c r="I137" s="54">
        <f t="shared" si="9"/>
        <v>57.37</v>
      </c>
      <c r="J137" s="54">
        <f t="shared" si="9"/>
        <v>0.34</v>
      </c>
      <c r="K137" s="54">
        <f t="shared" si="9"/>
        <v>9.8800000000000008</v>
      </c>
      <c r="L137" s="54">
        <f t="shared" si="9"/>
        <v>573.71</v>
      </c>
      <c r="M137" s="54">
        <f t="shared" si="9"/>
        <v>826.17000000000007</v>
      </c>
      <c r="N137" s="54">
        <f t="shared" si="9"/>
        <v>292.25</v>
      </c>
      <c r="O137" s="54">
        <f t="shared" si="9"/>
        <v>15.762</v>
      </c>
    </row>
    <row r="138" spans="1:15" ht="15.75" x14ac:dyDescent="0.25">
      <c r="A138" s="78"/>
      <c r="B138" s="71"/>
      <c r="C138" s="72"/>
      <c r="D138" s="72"/>
      <c r="E138" s="72"/>
      <c r="F138" s="72"/>
      <c r="G138" s="73"/>
      <c r="H138" s="72"/>
      <c r="I138" s="72"/>
      <c r="J138" s="72"/>
      <c r="K138" s="72"/>
      <c r="L138" s="72"/>
      <c r="M138" s="72"/>
      <c r="N138" s="72"/>
      <c r="O138" s="72"/>
    </row>
    <row r="139" spans="1:15" x14ac:dyDescent="0.25">
      <c r="A139" s="98" t="s">
        <v>111</v>
      </c>
      <c r="B139" s="29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x14ac:dyDescent="0.25">
      <c r="A140" s="20"/>
      <c r="B140" s="3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 x14ac:dyDescent="0.25">
      <c r="A141" s="109" t="s">
        <v>0</v>
      </c>
      <c r="B141" s="109" t="s">
        <v>1</v>
      </c>
      <c r="C141" s="109" t="s">
        <v>2</v>
      </c>
      <c r="D141" s="109" t="s">
        <v>3</v>
      </c>
      <c r="E141" s="109"/>
      <c r="F141" s="109"/>
      <c r="G141" s="42" t="s">
        <v>4</v>
      </c>
      <c r="H141" s="109" t="s">
        <v>6</v>
      </c>
      <c r="I141" s="109"/>
      <c r="J141" s="109"/>
      <c r="K141" s="109"/>
      <c r="L141" s="109" t="s">
        <v>7</v>
      </c>
      <c r="M141" s="109"/>
      <c r="N141" s="109"/>
      <c r="O141" s="109"/>
    </row>
    <row r="142" spans="1:15" ht="47.25" x14ac:dyDescent="0.25">
      <c r="A142" s="109"/>
      <c r="B142" s="109"/>
      <c r="C142" s="109"/>
      <c r="D142" s="42" t="s">
        <v>8</v>
      </c>
      <c r="E142" s="42" t="s">
        <v>9</v>
      </c>
      <c r="F142" s="42" t="s">
        <v>10</v>
      </c>
      <c r="G142" s="42" t="s">
        <v>5</v>
      </c>
      <c r="H142" s="42" t="s">
        <v>143</v>
      </c>
      <c r="I142" s="42" t="s">
        <v>12</v>
      </c>
      <c r="J142" s="42" t="s">
        <v>13</v>
      </c>
      <c r="K142" s="42" t="s">
        <v>14</v>
      </c>
      <c r="L142" s="42" t="s">
        <v>15</v>
      </c>
      <c r="M142" s="42" t="s">
        <v>16</v>
      </c>
      <c r="N142" s="42" t="s">
        <v>17</v>
      </c>
      <c r="O142" s="42" t="s">
        <v>18</v>
      </c>
    </row>
    <row r="143" spans="1:15" ht="15.75" x14ac:dyDescent="0.25">
      <c r="A143" s="42">
        <v>1</v>
      </c>
      <c r="B143" s="42">
        <v>2</v>
      </c>
      <c r="C143" s="42">
        <v>3</v>
      </c>
      <c r="D143" s="42">
        <v>4</v>
      </c>
      <c r="E143" s="42">
        <v>5</v>
      </c>
      <c r="F143" s="42">
        <v>6</v>
      </c>
      <c r="G143" s="42">
        <v>7</v>
      </c>
      <c r="H143" s="42">
        <v>8</v>
      </c>
      <c r="I143" s="42">
        <v>9</v>
      </c>
      <c r="J143" s="42">
        <v>10</v>
      </c>
      <c r="K143" s="42">
        <v>11</v>
      </c>
      <c r="L143" s="42">
        <v>12</v>
      </c>
      <c r="M143" s="42">
        <v>13</v>
      </c>
      <c r="N143" s="42">
        <v>14</v>
      </c>
      <c r="O143" s="42">
        <v>15</v>
      </c>
    </row>
    <row r="144" spans="1:15" ht="14.25" customHeight="1" x14ac:dyDescent="0.25">
      <c r="A144" s="113" t="s">
        <v>124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5"/>
    </row>
    <row r="145" spans="1:15" ht="15" customHeight="1" x14ac:dyDescent="0.25">
      <c r="A145" s="106" t="s">
        <v>20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.75" customHeight="1" x14ac:dyDescent="0.25">
      <c r="A146" s="48">
        <v>338</v>
      </c>
      <c r="B146" s="49" t="s">
        <v>132</v>
      </c>
      <c r="C146" s="54">
        <v>100</v>
      </c>
      <c r="D146" s="44">
        <v>0.4</v>
      </c>
      <c r="E146" s="44">
        <v>0.4</v>
      </c>
      <c r="F146" s="44">
        <v>9.8000000000000007</v>
      </c>
      <c r="G146" s="44">
        <v>47</v>
      </c>
      <c r="H146" s="44">
        <v>0.03</v>
      </c>
      <c r="I146" s="44">
        <v>10</v>
      </c>
      <c r="J146" s="44" t="s">
        <v>22</v>
      </c>
      <c r="K146" s="44">
        <v>0.2</v>
      </c>
      <c r="L146" s="44">
        <v>16</v>
      </c>
      <c r="M146" s="44">
        <v>11</v>
      </c>
      <c r="N146" s="44">
        <v>9</v>
      </c>
      <c r="O146" s="44">
        <v>2.2000000000000002</v>
      </c>
    </row>
    <row r="147" spans="1:15" ht="18.75" customHeight="1" x14ac:dyDescent="0.25">
      <c r="A147" s="48" t="s">
        <v>25</v>
      </c>
      <c r="B147" s="62" t="s">
        <v>142</v>
      </c>
      <c r="C147" s="54">
        <v>95</v>
      </c>
      <c r="D147" s="44">
        <v>2.2999999999999998</v>
      </c>
      <c r="E147" s="44">
        <v>2.5</v>
      </c>
      <c r="F147" s="44">
        <v>15.9</v>
      </c>
      <c r="G147" s="44">
        <v>95</v>
      </c>
      <c r="H147" s="44" t="s">
        <v>22</v>
      </c>
      <c r="I147" s="44" t="s">
        <v>22</v>
      </c>
      <c r="J147" s="44" t="s">
        <v>22</v>
      </c>
      <c r="K147" s="44" t="s">
        <v>22</v>
      </c>
      <c r="L147" s="44">
        <v>135</v>
      </c>
      <c r="M147" s="44" t="s">
        <v>22</v>
      </c>
      <c r="N147" s="44" t="s">
        <v>22</v>
      </c>
      <c r="O147" s="44" t="s">
        <v>22</v>
      </c>
    </row>
    <row r="148" spans="1:15" ht="19.5" customHeight="1" x14ac:dyDescent="0.25">
      <c r="A148" s="48">
        <v>16</v>
      </c>
      <c r="B148" s="51" t="s">
        <v>131</v>
      </c>
      <c r="C148" s="44">
        <v>25</v>
      </c>
      <c r="D148" s="44">
        <v>5.65</v>
      </c>
      <c r="E148" s="44">
        <v>5.23</v>
      </c>
      <c r="F148" s="44" t="s">
        <v>22</v>
      </c>
      <c r="G148" s="44">
        <v>70</v>
      </c>
      <c r="H148" s="44" t="s">
        <v>22</v>
      </c>
      <c r="I148" s="44" t="s">
        <v>22</v>
      </c>
      <c r="J148" s="44">
        <v>1E-3</v>
      </c>
      <c r="K148" s="44" t="s">
        <v>22</v>
      </c>
      <c r="L148" s="44">
        <v>3</v>
      </c>
      <c r="M148" s="44">
        <v>67</v>
      </c>
      <c r="N148" s="44">
        <v>8.75</v>
      </c>
      <c r="O148" s="44" t="s">
        <v>22</v>
      </c>
    </row>
    <row r="149" spans="1:15" ht="31.5" customHeight="1" x14ac:dyDescent="0.25">
      <c r="A149" s="40">
        <v>182</v>
      </c>
      <c r="B149" s="43" t="s">
        <v>114</v>
      </c>
      <c r="C149" s="42" t="s">
        <v>137</v>
      </c>
      <c r="D149" s="42">
        <v>5.89</v>
      </c>
      <c r="E149" s="42">
        <v>11.44</v>
      </c>
      <c r="F149" s="42">
        <v>25.74</v>
      </c>
      <c r="G149" s="42">
        <v>230.25</v>
      </c>
      <c r="H149" s="54">
        <v>0.16</v>
      </c>
      <c r="I149" s="44">
        <v>0.88</v>
      </c>
      <c r="J149" s="42">
        <v>5.3999999999999999E-2</v>
      </c>
      <c r="K149" s="42">
        <v>0.56000000000000005</v>
      </c>
      <c r="L149" s="42">
        <v>115.17</v>
      </c>
      <c r="M149" s="42">
        <v>173.48</v>
      </c>
      <c r="N149" s="42">
        <v>45.5</v>
      </c>
      <c r="O149" s="42">
        <v>1.29</v>
      </c>
    </row>
    <row r="150" spans="1:15" ht="20.25" customHeight="1" x14ac:dyDescent="0.25">
      <c r="A150" s="48">
        <v>376</v>
      </c>
      <c r="B150" s="51" t="s">
        <v>144</v>
      </c>
      <c r="C150" s="44">
        <v>200</v>
      </c>
      <c r="D150" s="44">
        <v>7.0000000000000007E-2</v>
      </c>
      <c r="E150" s="44">
        <v>0.02</v>
      </c>
      <c r="F150" s="44">
        <v>9.98</v>
      </c>
      <c r="G150" s="44">
        <v>40</v>
      </c>
      <c r="H150" s="44" t="s">
        <v>22</v>
      </c>
      <c r="I150" s="44">
        <v>0.03</v>
      </c>
      <c r="J150" s="44" t="s">
        <v>22</v>
      </c>
      <c r="K150" s="44" t="s">
        <v>22</v>
      </c>
      <c r="L150" s="44">
        <v>11</v>
      </c>
      <c r="M150" s="44">
        <v>2.8</v>
      </c>
      <c r="N150" s="44">
        <v>1.4</v>
      </c>
      <c r="O150" s="44">
        <v>0.26</v>
      </c>
    </row>
    <row r="151" spans="1:15" ht="18" customHeight="1" x14ac:dyDescent="0.25">
      <c r="A151" s="48" t="s">
        <v>25</v>
      </c>
      <c r="B151" s="51" t="s">
        <v>26</v>
      </c>
      <c r="C151" s="54">
        <v>38</v>
      </c>
      <c r="D151" s="44">
        <v>2.9</v>
      </c>
      <c r="E151" s="44">
        <v>1.1000000000000001</v>
      </c>
      <c r="F151" s="44">
        <v>19.5</v>
      </c>
      <c r="G151" s="44">
        <v>99.6</v>
      </c>
      <c r="H151" s="44">
        <v>4.2000000000000003E-2</v>
      </c>
      <c r="I151" s="44" t="s">
        <v>22</v>
      </c>
      <c r="J151" s="44" t="s">
        <v>22</v>
      </c>
      <c r="K151" s="44">
        <v>0.65</v>
      </c>
      <c r="L151" s="44">
        <v>7.22</v>
      </c>
      <c r="M151" s="44">
        <v>24.7</v>
      </c>
      <c r="N151" s="44">
        <v>4.9400000000000004</v>
      </c>
      <c r="O151" s="44">
        <v>0.46</v>
      </c>
    </row>
    <row r="152" spans="1:15" ht="17.25" customHeight="1" x14ac:dyDescent="0.25">
      <c r="A152" s="40"/>
      <c r="B152" s="46" t="s">
        <v>27</v>
      </c>
      <c r="C152" s="42">
        <f>C146+25+160+200</f>
        <v>485</v>
      </c>
      <c r="D152" s="42">
        <f>SUM(D146:D151)</f>
        <v>17.209999999999997</v>
      </c>
      <c r="E152" s="42">
        <f t="shared" ref="E152:O152" si="10">SUM(E146:E151)</f>
        <v>20.69</v>
      </c>
      <c r="F152" s="42">
        <f t="shared" si="10"/>
        <v>80.92</v>
      </c>
      <c r="G152" s="47">
        <f t="shared" si="10"/>
        <v>581.85</v>
      </c>
      <c r="H152" s="42">
        <f t="shared" si="10"/>
        <v>0.23200000000000001</v>
      </c>
      <c r="I152" s="42">
        <f t="shared" si="10"/>
        <v>10.91</v>
      </c>
      <c r="J152" s="42">
        <f t="shared" si="10"/>
        <v>5.5E-2</v>
      </c>
      <c r="K152" s="42">
        <f t="shared" si="10"/>
        <v>1.4100000000000001</v>
      </c>
      <c r="L152" s="42">
        <f t="shared" si="10"/>
        <v>287.39000000000004</v>
      </c>
      <c r="M152" s="42">
        <f t="shared" si="10"/>
        <v>278.98</v>
      </c>
      <c r="N152" s="42">
        <f t="shared" si="10"/>
        <v>69.59</v>
      </c>
      <c r="O152" s="42">
        <f t="shared" si="10"/>
        <v>4.21</v>
      </c>
    </row>
    <row r="153" spans="1:15" ht="17.25" customHeight="1" x14ac:dyDescent="0.25">
      <c r="A153" s="100" t="s">
        <v>28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2"/>
    </row>
    <row r="154" spans="1:15" ht="17.25" customHeight="1" x14ac:dyDescent="0.25">
      <c r="A154" s="69">
        <v>71</v>
      </c>
      <c r="B154" s="53" t="s">
        <v>140</v>
      </c>
      <c r="C154" s="50">
        <v>60</v>
      </c>
      <c r="D154" s="50">
        <v>0.42</v>
      </c>
      <c r="E154" s="50">
        <v>0.06</v>
      </c>
      <c r="F154" s="50">
        <v>1.1399999999999999</v>
      </c>
      <c r="G154" s="50">
        <v>7.2</v>
      </c>
      <c r="H154" s="50">
        <v>2.4E-2</v>
      </c>
      <c r="I154" s="50">
        <v>2.94</v>
      </c>
      <c r="J154" s="50" t="s">
        <v>22</v>
      </c>
      <c r="K154" s="50">
        <v>0.06</v>
      </c>
      <c r="L154" s="50">
        <v>10.199999999999999</v>
      </c>
      <c r="M154" s="50">
        <v>18</v>
      </c>
      <c r="N154" s="50">
        <v>8.4</v>
      </c>
      <c r="O154" s="50">
        <v>0.3</v>
      </c>
    </row>
    <row r="155" spans="1:15" ht="17.25" customHeight="1" x14ac:dyDescent="0.25">
      <c r="A155" s="52" t="s">
        <v>113</v>
      </c>
      <c r="B155" s="53" t="s">
        <v>132</v>
      </c>
      <c r="C155" s="50">
        <v>100</v>
      </c>
      <c r="D155" s="50">
        <v>0.83</v>
      </c>
      <c r="E155" s="50">
        <v>0.17</v>
      </c>
      <c r="F155" s="50">
        <v>7.5</v>
      </c>
      <c r="G155" s="50">
        <v>38</v>
      </c>
      <c r="H155" s="50">
        <v>0.06</v>
      </c>
      <c r="I155" s="50">
        <v>38</v>
      </c>
      <c r="J155" s="50">
        <v>0.01</v>
      </c>
      <c r="K155" s="50">
        <v>0.2</v>
      </c>
      <c r="L155" s="50">
        <v>35</v>
      </c>
      <c r="M155" s="50">
        <v>17</v>
      </c>
      <c r="N155" s="50">
        <v>11</v>
      </c>
      <c r="O155" s="50">
        <v>0.1</v>
      </c>
    </row>
    <row r="156" spans="1:15" ht="17.25" customHeight="1" x14ac:dyDescent="0.25">
      <c r="A156" s="52">
        <v>99</v>
      </c>
      <c r="B156" s="53" t="s">
        <v>41</v>
      </c>
      <c r="C156" s="50" t="s">
        <v>148</v>
      </c>
      <c r="D156" s="50">
        <v>4.07</v>
      </c>
      <c r="E156" s="50">
        <v>6.09</v>
      </c>
      <c r="F156" s="50">
        <v>1.37</v>
      </c>
      <c r="G156" s="50">
        <v>106.7</v>
      </c>
      <c r="H156" s="50">
        <v>0.06</v>
      </c>
      <c r="I156" s="50">
        <v>8.48</v>
      </c>
      <c r="J156" s="50">
        <v>5.0000000000000001E-3</v>
      </c>
      <c r="K156" s="50">
        <v>1.92</v>
      </c>
      <c r="L156" s="50">
        <v>32.01</v>
      </c>
      <c r="M156" s="50">
        <v>58.92</v>
      </c>
      <c r="N156" s="50">
        <v>18.98</v>
      </c>
      <c r="O156" s="50">
        <v>0.82</v>
      </c>
    </row>
    <row r="157" spans="1:15" ht="17.25" customHeight="1" x14ac:dyDescent="0.25">
      <c r="A157" s="52">
        <v>256</v>
      </c>
      <c r="B157" s="53" t="s">
        <v>163</v>
      </c>
      <c r="C157" s="50" t="s">
        <v>43</v>
      </c>
      <c r="D157" s="50">
        <v>15.2</v>
      </c>
      <c r="E157" s="50">
        <v>17.38</v>
      </c>
      <c r="F157" s="50">
        <v>2.56</v>
      </c>
      <c r="G157" s="50">
        <v>225</v>
      </c>
      <c r="H157" s="50">
        <v>0.03</v>
      </c>
      <c r="I157" s="50">
        <v>0.18</v>
      </c>
      <c r="J157" s="50" t="s">
        <v>22</v>
      </c>
      <c r="K157" s="50">
        <v>2.61</v>
      </c>
      <c r="L157" s="50">
        <v>21.23</v>
      </c>
      <c r="M157" s="50">
        <v>159.35</v>
      </c>
      <c r="N157" s="50">
        <v>23.06</v>
      </c>
      <c r="O157" s="50">
        <v>2.4500000000000002</v>
      </c>
    </row>
    <row r="158" spans="1:15" ht="17.25" customHeight="1" x14ac:dyDescent="0.25">
      <c r="A158" s="52">
        <v>309</v>
      </c>
      <c r="B158" s="53" t="s">
        <v>53</v>
      </c>
      <c r="C158" s="50">
        <v>150</v>
      </c>
      <c r="D158" s="50">
        <v>5.52</v>
      </c>
      <c r="E158" s="50">
        <v>4.5199999999999996</v>
      </c>
      <c r="F158" s="50">
        <v>26.45</v>
      </c>
      <c r="G158" s="50">
        <v>168.45</v>
      </c>
      <c r="H158" s="50">
        <v>0.06</v>
      </c>
      <c r="I158" s="50" t="s">
        <v>22</v>
      </c>
      <c r="J158" s="50" t="s">
        <v>22</v>
      </c>
      <c r="K158" s="50">
        <v>0.97</v>
      </c>
      <c r="L158" s="50">
        <v>4.8600000000000003</v>
      </c>
      <c r="M158" s="50">
        <v>37.17</v>
      </c>
      <c r="N158" s="50">
        <v>21.12</v>
      </c>
      <c r="O158" s="50">
        <v>1.1100000000000001</v>
      </c>
    </row>
    <row r="159" spans="1:15" ht="33" customHeight="1" x14ac:dyDescent="0.25">
      <c r="A159" s="52">
        <v>388</v>
      </c>
      <c r="B159" s="53" t="s">
        <v>156</v>
      </c>
      <c r="C159" s="50">
        <v>200</v>
      </c>
      <c r="D159" s="50">
        <v>0.68</v>
      </c>
      <c r="E159" s="50">
        <v>0.28000000000000003</v>
      </c>
      <c r="F159" s="50">
        <v>15.77</v>
      </c>
      <c r="G159" s="50">
        <v>68.2</v>
      </c>
      <c r="H159" s="50">
        <v>1.2E-2</v>
      </c>
      <c r="I159" s="50">
        <v>100</v>
      </c>
      <c r="J159" s="50" t="s">
        <v>22</v>
      </c>
      <c r="K159" s="50">
        <v>0.63</v>
      </c>
      <c r="L159" s="50">
        <v>21.15</v>
      </c>
      <c r="M159" s="50">
        <v>3.44</v>
      </c>
      <c r="N159" s="50">
        <v>3.44</v>
      </c>
      <c r="O159" s="50">
        <v>0.62</v>
      </c>
    </row>
    <row r="160" spans="1:15" ht="17.25" customHeight="1" x14ac:dyDescent="0.25">
      <c r="A160" s="52" t="s">
        <v>25</v>
      </c>
      <c r="B160" s="53" t="s">
        <v>26</v>
      </c>
      <c r="C160" s="50">
        <v>19</v>
      </c>
      <c r="D160" s="50">
        <v>1.45</v>
      </c>
      <c r="E160" s="50">
        <v>0.55000000000000004</v>
      </c>
      <c r="F160" s="50">
        <v>9.75</v>
      </c>
      <c r="G160" s="50">
        <v>49.8</v>
      </c>
      <c r="H160" s="50">
        <v>2.1000000000000001E-2</v>
      </c>
      <c r="I160" s="50" t="s">
        <v>22</v>
      </c>
      <c r="J160" s="50" t="s">
        <v>22</v>
      </c>
      <c r="K160" s="50">
        <v>0.33</v>
      </c>
      <c r="L160" s="50">
        <v>3.61</v>
      </c>
      <c r="M160" s="50">
        <v>12.35</v>
      </c>
      <c r="N160" s="50">
        <v>2.4700000000000002</v>
      </c>
      <c r="O160" s="50">
        <v>0.23</v>
      </c>
    </row>
    <row r="161" spans="1:15" ht="17.25" customHeight="1" x14ac:dyDescent="0.25">
      <c r="A161" s="52" t="s">
        <v>25</v>
      </c>
      <c r="B161" s="53" t="s">
        <v>151</v>
      </c>
      <c r="C161" s="50">
        <v>65</v>
      </c>
      <c r="D161" s="50">
        <v>4.3</v>
      </c>
      <c r="E161" s="50">
        <v>0.7</v>
      </c>
      <c r="F161" s="50">
        <v>26.7</v>
      </c>
      <c r="G161" s="50">
        <v>130</v>
      </c>
      <c r="H161" s="50" t="s">
        <v>22</v>
      </c>
      <c r="I161" s="50" t="s">
        <v>22</v>
      </c>
      <c r="J161" s="50" t="s">
        <v>22</v>
      </c>
      <c r="K161" s="50" t="s">
        <v>22</v>
      </c>
      <c r="L161" s="50" t="s">
        <v>22</v>
      </c>
      <c r="M161" s="50" t="s">
        <v>22</v>
      </c>
      <c r="N161" s="50" t="s">
        <v>22</v>
      </c>
      <c r="O161" s="50" t="s">
        <v>22</v>
      </c>
    </row>
    <row r="162" spans="1:15" ht="17.25" customHeight="1" x14ac:dyDescent="0.25">
      <c r="A162" s="49"/>
      <c r="B162" s="87" t="s">
        <v>27</v>
      </c>
      <c r="C162" s="54">
        <v>722.5</v>
      </c>
      <c r="D162" s="54">
        <v>32.47</v>
      </c>
      <c r="E162" s="54">
        <v>29.75</v>
      </c>
      <c r="F162" s="54">
        <v>91.24</v>
      </c>
      <c r="G162" s="88">
        <v>793.35</v>
      </c>
      <c r="H162" s="54">
        <v>0.26700000000000002</v>
      </c>
      <c r="I162" s="54">
        <v>149.6</v>
      </c>
      <c r="J162" s="54">
        <v>1.4999999999999999E-2</v>
      </c>
      <c r="K162" s="54">
        <v>6.72</v>
      </c>
      <c r="L162" s="54">
        <v>128.06</v>
      </c>
      <c r="M162" s="54">
        <v>306.23</v>
      </c>
      <c r="N162" s="54">
        <v>88.47</v>
      </c>
      <c r="O162" s="54">
        <v>5.63</v>
      </c>
    </row>
    <row r="163" spans="1:15" ht="17.25" customHeight="1" x14ac:dyDescent="0.25">
      <c r="A163" s="49"/>
      <c r="B163" s="87" t="s">
        <v>33</v>
      </c>
      <c r="C163" s="54"/>
      <c r="D163" s="54">
        <f>D152+D162</f>
        <v>49.679999999999993</v>
      </c>
      <c r="E163" s="54">
        <f t="shared" ref="E163:O163" si="11">E152+E162</f>
        <v>50.44</v>
      </c>
      <c r="F163" s="54">
        <f t="shared" si="11"/>
        <v>172.16</v>
      </c>
      <c r="G163" s="88">
        <f t="shared" si="11"/>
        <v>1375.2</v>
      </c>
      <c r="H163" s="54">
        <f t="shared" si="11"/>
        <v>0.499</v>
      </c>
      <c r="I163" s="54">
        <f t="shared" si="11"/>
        <v>160.51</v>
      </c>
      <c r="J163" s="54">
        <f t="shared" si="11"/>
        <v>7.0000000000000007E-2</v>
      </c>
      <c r="K163" s="54">
        <f t="shared" si="11"/>
        <v>8.129999999999999</v>
      </c>
      <c r="L163" s="54">
        <f t="shared" si="11"/>
        <v>415.45000000000005</v>
      </c>
      <c r="M163" s="54">
        <f t="shared" si="11"/>
        <v>585.21</v>
      </c>
      <c r="N163" s="54">
        <f t="shared" si="11"/>
        <v>158.06</v>
      </c>
      <c r="O163" s="54">
        <f t="shared" si="11"/>
        <v>9.84</v>
      </c>
    </row>
    <row r="164" spans="1:15" ht="17.25" customHeight="1" x14ac:dyDescent="0.25">
      <c r="A164" s="78"/>
      <c r="B164" s="71"/>
      <c r="C164" s="72"/>
      <c r="D164" s="72"/>
      <c r="E164" s="72"/>
      <c r="F164" s="72"/>
      <c r="G164" s="73"/>
      <c r="H164" s="72"/>
      <c r="I164" s="72"/>
      <c r="J164" s="72"/>
      <c r="K164" s="72"/>
      <c r="L164" s="72"/>
      <c r="M164" s="72"/>
      <c r="N164" s="72"/>
      <c r="O164" s="72"/>
    </row>
    <row r="165" spans="1:15" x14ac:dyDescent="0.25">
      <c r="A165" s="98" t="s">
        <v>111</v>
      </c>
      <c r="B165" s="29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x14ac:dyDescent="0.25">
      <c r="A166" s="20"/>
      <c r="B166" s="3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ht="15.75" x14ac:dyDescent="0.25">
      <c r="A167" s="109" t="s">
        <v>0</v>
      </c>
      <c r="B167" s="109" t="s">
        <v>1</v>
      </c>
      <c r="C167" s="109" t="s">
        <v>2</v>
      </c>
      <c r="D167" s="109" t="s">
        <v>3</v>
      </c>
      <c r="E167" s="109"/>
      <c r="F167" s="109"/>
      <c r="G167" s="42" t="s">
        <v>4</v>
      </c>
      <c r="H167" s="109" t="s">
        <v>6</v>
      </c>
      <c r="I167" s="109"/>
      <c r="J167" s="109"/>
      <c r="K167" s="109"/>
      <c r="L167" s="109" t="s">
        <v>7</v>
      </c>
      <c r="M167" s="109"/>
      <c r="N167" s="109"/>
      <c r="O167" s="109"/>
    </row>
    <row r="168" spans="1:15" ht="47.25" x14ac:dyDescent="0.25">
      <c r="A168" s="109"/>
      <c r="B168" s="109"/>
      <c r="C168" s="109"/>
      <c r="D168" s="42" t="s">
        <v>8</v>
      </c>
      <c r="E168" s="42" t="s">
        <v>9</v>
      </c>
      <c r="F168" s="42" t="s">
        <v>10</v>
      </c>
      <c r="G168" s="42" t="s">
        <v>5</v>
      </c>
      <c r="H168" s="42" t="s">
        <v>143</v>
      </c>
      <c r="I168" s="42" t="s">
        <v>12</v>
      </c>
      <c r="J168" s="42" t="s">
        <v>13</v>
      </c>
      <c r="K168" s="42" t="s">
        <v>14</v>
      </c>
      <c r="L168" s="42" t="s">
        <v>15</v>
      </c>
      <c r="M168" s="42" t="s">
        <v>16</v>
      </c>
      <c r="N168" s="42" t="s">
        <v>17</v>
      </c>
      <c r="O168" s="42" t="s">
        <v>18</v>
      </c>
    </row>
    <row r="169" spans="1:15" ht="17.25" customHeight="1" x14ac:dyDescent="0.25">
      <c r="A169" s="42">
        <v>1</v>
      </c>
      <c r="B169" s="42">
        <v>2</v>
      </c>
      <c r="C169" s="42">
        <v>3</v>
      </c>
      <c r="D169" s="42">
        <v>4</v>
      </c>
      <c r="E169" s="42">
        <v>5</v>
      </c>
      <c r="F169" s="42">
        <v>6</v>
      </c>
      <c r="G169" s="42">
        <v>7</v>
      </c>
      <c r="H169" s="42">
        <v>8</v>
      </c>
      <c r="I169" s="42">
        <v>9</v>
      </c>
      <c r="J169" s="42">
        <v>10</v>
      </c>
      <c r="K169" s="42">
        <v>11</v>
      </c>
      <c r="L169" s="42">
        <v>12</v>
      </c>
      <c r="M169" s="42">
        <v>13</v>
      </c>
      <c r="N169" s="42">
        <v>14</v>
      </c>
      <c r="O169" s="42">
        <v>15</v>
      </c>
    </row>
    <row r="170" spans="1:15" ht="25.5" customHeight="1" x14ac:dyDescent="0.25">
      <c r="A170" s="113" t="s">
        <v>125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5"/>
    </row>
    <row r="171" spans="1:15" ht="15.75" customHeight="1" x14ac:dyDescent="0.25">
      <c r="A171" s="106" t="s">
        <v>20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8"/>
    </row>
    <row r="172" spans="1:15" ht="15" customHeight="1" x14ac:dyDescent="0.25">
      <c r="A172" s="48" t="s">
        <v>25</v>
      </c>
      <c r="B172" s="49" t="s">
        <v>132</v>
      </c>
      <c r="C172" s="50">
        <v>120</v>
      </c>
      <c r="D172" s="50">
        <v>0.48</v>
      </c>
      <c r="E172" s="50">
        <v>0.36</v>
      </c>
      <c r="F172" s="50">
        <v>12.36</v>
      </c>
      <c r="G172" s="50">
        <v>56.4</v>
      </c>
      <c r="H172" s="50">
        <v>2.4E-2</v>
      </c>
      <c r="I172" s="50">
        <v>6</v>
      </c>
      <c r="J172" s="44" t="s">
        <v>22</v>
      </c>
      <c r="K172" s="50">
        <v>0.48</v>
      </c>
      <c r="L172" s="50">
        <v>22.8</v>
      </c>
      <c r="M172" s="50">
        <v>19.2</v>
      </c>
      <c r="N172" s="50">
        <v>14.4</v>
      </c>
      <c r="O172" s="50">
        <v>2.76</v>
      </c>
    </row>
    <row r="173" spans="1:15" ht="36" customHeight="1" x14ac:dyDescent="0.25">
      <c r="A173" s="49">
        <v>71</v>
      </c>
      <c r="B173" s="51" t="s">
        <v>140</v>
      </c>
      <c r="C173" s="44">
        <v>60</v>
      </c>
      <c r="D173" s="44">
        <v>0.42</v>
      </c>
      <c r="E173" s="44">
        <v>0.06</v>
      </c>
      <c r="F173" s="44">
        <v>1.1399999999999999</v>
      </c>
      <c r="G173" s="44">
        <v>7.2</v>
      </c>
      <c r="H173" s="44">
        <v>2.4E-2</v>
      </c>
      <c r="I173" s="44">
        <v>2.94</v>
      </c>
      <c r="J173" s="44" t="s">
        <v>22</v>
      </c>
      <c r="K173" s="44">
        <v>0.06</v>
      </c>
      <c r="L173" s="44">
        <v>10.199999999999999</v>
      </c>
      <c r="M173" s="44">
        <v>18</v>
      </c>
      <c r="N173" s="44">
        <v>8.4</v>
      </c>
      <c r="O173" s="44">
        <v>0.3</v>
      </c>
    </row>
    <row r="174" spans="1:15" ht="18.75" customHeight="1" x14ac:dyDescent="0.25">
      <c r="A174" s="52" t="s">
        <v>113</v>
      </c>
      <c r="B174" s="53" t="s">
        <v>135</v>
      </c>
      <c r="C174" s="50" t="s">
        <v>159</v>
      </c>
      <c r="D174" s="44">
        <v>12.67</v>
      </c>
      <c r="E174" s="44">
        <v>7.4</v>
      </c>
      <c r="F174" s="44">
        <v>27.34</v>
      </c>
      <c r="G174" s="44">
        <v>227</v>
      </c>
      <c r="H174" s="44">
        <v>0.1</v>
      </c>
      <c r="I174" s="44">
        <v>4.5</v>
      </c>
      <c r="J174" s="44">
        <v>1.2999999999999999E-2</v>
      </c>
      <c r="K174" s="44">
        <v>0.36</v>
      </c>
      <c r="L174" s="44">
        <v>34.81</v>
      </c>
      <c r="M174" s="44">
        <v>129.1</v>
      </c>
      <c r="N174" s="44">
        <v>40.47</v>
      </c>
      <c r="O174" s="44">
        <v>1.41</v>
      </c>
    </row>
    <row r="175" spans="1:15" ht="34.5" customHeight="1" x14ac:dyDescent="0.25">
      <c r="A175" s="49">
        <v>379</v>
      </c>
      <c r="B175" s="51" t="s">
        <v>146</v>
      </c>
      <c r="C175" s="44">
        <v>200</v>
      </c>
      <c r="D175" s="44">
        <v>3.17</v>
      </c>
      <c r="E175" s="44">
        <v>2.68</v>
      </c>
      <c r="F175" s="44">
        <v>14.97</v>
      </c>
      <c r="G175" s="44">
        <v>80.599999999999994</v>
      </c>
      <c r="H175" s="44">
        <v>0.44</v>
      </c>
      <c r="I175" s="44">
        <v>1.3</v>
      </c>
      <c r="J175" s="44">
        <v>0.02</v>
      </c>
      <c r="K175" s="44" t="s">
        <v>22</v>
      </c>
      <c r="L175" s="44">
        <v>125.63</v>
      </c>
      <c r="M175" s="44">
        <v>90</v>
      </c>
      <c r="N175" s="44">
        <v>14</v>
      </c>
      <c r="O175" s="44">
        <v>0.12</v>
      </c>
    </row>
    <row r="176" spans="1:15" ht="18.75" customHeight="1" x14ac:dyDescent="0.25">
      <c r="A176" s="40" t="s">
        <v>25</v>
      </c>
      <c r="B176" s="43" t="s">
        <v>26</v>
      </c>
      <c r="C176" s="54">
        <v>38</v>
      </c>
      <c r="D176" s="44">
        <v>2.9</v>
      </c>
      <c r="E176" s="44">
        <v>1.1000000000000001</v>
      </c>
      <c r="F176" s="44">
        <v>19.5</v>
      </c>
      <c r="G176" s="44">
        <v>99.6</v>
      </c>
      <c r="H176" s="44">
        <v>4.2000000000000003E-2</v>
      </c>
      <c r="I176" s="44" t="s">
        <v>22</v>
      </c>
      <c r="J176" s="44" t="s">
        <v>22</v>
      </c>
      <c r="K176" s="44">
        <v>0.65</v>
      </c>
      <c r="L176" s="44">
        <v>7.22</v>
      </c>
      <c r="M176" s="44">
        <v>24.7</v>
      </c>
      <c r="N176" s="44">
        <v>4.9400000000000004</v>
      </c>
      <c r="O176" s="44">
        <v>0.46</v>
      </c>
    </row>
    <row r="177" spans="1:15" ht="21.75" customHeight="1" x14ac:dyDescent="0.25">
      <c r="A177" s="40"/>
      <c r="B177" s="46" t="s">
        <v>27</v>
      </c>
      <c r="C177" s="42">
        <f>120+60+175+200</f>
        <v>555</v>
      </c>
      <c r="D177" s="42">
        <f>SUM(D172:D176)</f>
        <v>19.64</v>
      </c>
      <c r="E177" s="42">
        <f t="shared" ref="E177:O177" si="12">SUM(E172:E176)</f>
        <v>11.6</v>
      </c>
      <c r="F177" s="42">
        <f t="shared" si="12"/>
        <v>75.31</v>
      </c>
      <c r="G177" s="47">
        <f t="shared" si="12"/>
        <v>470.80000000000007</v>
      </c>
      <c r="H177" s="42">
        <f t="shared" si="12"/>
        <v>0.63000000000000012</v>
      </c>
      <c r="I177" s="42">
        <f t="shared" si="12"/>
        <v>14.74</v>
      </c>
      <c r="J177" s="42">
        <f t="shared" si="12"/>
        <v>3.3000000000000002E-2</v>
      </c>
      <c r="K177" s="42">
        <f t="shared" si="12"/>
        <v>1.55</v>
      </c>
      <c r="L177" s="42">
        <f t="shared" si="12"/>
        <v>200.66</v>
      </c>
      <c r="M177" s="42">
        <f t="shared" si="12"/>
        <v>281</v>
      </c>
      <c r="N177" s="42">
        <f t="shared" si="12"/>
        <v>82.21</v>
      </c>
      <c r="O177" s="42">
        <f t="shared" si="12"/>
        <v>5.05</v>
      </c>
    </row>
    <row r="178" spans="1:15" ht="21.75" customHeight="1" x14ac:dyDescent="0.25">
      <c r="A178" s="100" t="s">
        <v>28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2"/>
    </row>
    <row r="179" spans="1:15" ht="21.75" customHeight="1" x14ac:dyDescent="0.25">
      <c r="A179" s="69">
        <v>62</v>
      </c>
      <c r="B179" s="53" t="s">
        <v>71</v>
      </c>
      <c r="C179" s="50">
        <v>60</v>
      </c>
      <c r="D179" s="50">
        <v>0.74</v>
      </c>
      <c r="E179" s="50">
        <v>5.6000000000000001E-2</v>
      </c>
      <c r="F179" s="50">
        <v>6.88</v>
      </c>
      <c r="G179" s="50">
        <v>49.02</v>
      </c>
      <c r="H179" s="50">
        <v>0.03</v>
      </c>
      <c r="I179" s="50">
        <v>2.02</v>
      </c>
      <c r="J179" s="50" t="s">
        <v>22</v>
      </c>
      <c r="K179" s="50">
        <v>8.0399999999999991</v>
      </c>
      <c r="L179" s="50">
        <v>15.46</v>
      </c>
      <c r="M179" s="50">
        <v>31.66</v>
      </c>
      <c r="N179" s="50">
        <v>21.63</v>
      </c>
      <c r="O179" s="50">
        <v>0.4</v>
      </c>
    </row>
    <row r="180" spans="1:15" ht="21.75" customHeight="1" x14ac:dyDescent="0.25">
      <c r="A180" s="52">
        <v>338</v>
      </c>
      <c r="B180" s="53" t="s">
        <v>132</v>
      </c>
      <c r="C180" s="50">
        <v>100</v>
      </c>
      <c r="D180" s="50">
        <v>0.4</v>
      </c>
      <c r="E180" s="50">
        <v>0.4</v>
      </c>
      <c r="F180" s="50">
        <v>9.8000000000000007</v>
      </c>
      <c r="G180" s="50">
        <v>47</v>
      </c>
      <c r="H180" s="50">
        <v>0.03</v>
      </c>
      <c r="I180" s="50">
        <v>10</v>
      </c>
      <c r="J180" s="50" t="s">
        <v>22</v>
      </c>
      <c r="K180" s="50" t="s">
        <v>22</v>
      </c>
      <c r="L180" s="50">
        <v>16</v>
      </c>
      <c r="M180" s="50">
        <v>11</v>
      </c>
      <c r="N180" s="50">
        <v>9</v>
      </c>
      <c r="O180" s="50">
        <v>2.2000000000000002</v>
      </c>
    </row>
    <row r="181" spans="1:15" ht="32.25" customHeight="1" x14ac:dyDescent="0.25">
      <c r="A181" s="69">
        <v>101</v>
      </c>
      <c r="B181" s="53" t="s">
        <v>164</v>
      </c>
      <c r="C181" s="50" t="s">
        <v>165</v>
      </c>
      <c r="D181" s="50">
        <v>3.18</v>
      </c>
      <c r="E181" s="50">
        <v>2.27</v>
      </c>
      <c r="F181" s="50">
        <v>9.69</v>
      </c>
      <c r="G181" s="50">
        <v>75.8</v>
      </c>
      <c r="H181" s="50">
        <v>8.3000000000000004E-2</v>
      </c>
      <c r="I181" s="50">
        <v>6.65</v>
      </c>
      <c r="J181" s="50">
        <v>1E-3</v>
      </c>
      <c r="K181" s="50">
        <v>1.01</v>
      </c>
      <c r="L181" s="50">
        <v>25.36</v>
      </c>
      <c r="M181" s="50">
        <v>68.78</v>
      </c>
      <c r="N181" s="50">
        <v>23.72</v>
      </c>
      <c r="O181" s="50">
        <v>0.78</v>
      </c>
    </row>
    <row r="182" spans="1:15" ht="21.75" customHeight="1" x14ac:dyDescent="0.25">
      <c r="A182" s="52" t="s">
        <v>113</v>
      </c>
      <c r="B182" s="53" t="s">
        <v>149</v>
      </c>
      <c r="C182" s="50">
        <v>100</v>
      </c>
      <c r="D182" s="50">
        <v>13.54</v>
      </c>
      <c r="E182" s="50">
        <v>17.2</v>
      </c>
      <c r="F182" s="50">
        <v>10.11</v>
      </c>
      <c r="G182" s="50">
        <v>248.78</v>
      </c>
      <c r="H182" s="50">
        <v>0.17</v>
      </c>
      <c r="I182" s="50">
        <v>0.24</v>
      </c>
      <c r="J182" s="50">
        <v>3.0000000000000001E-3</v>
      </c>
      <c r="K182" s="50">
        <v>2.82</v>
      </c>
      <c r="L182" s="50">
        <v>16.8</v>
      </c>
      <c r="M182" s="50">
        <v>130.38999999999999</v>
      </c>
      <c r="N182" s="50">
        <v>20</v>
      </c>
      <c r="O182" s="50">
        <v>2.12</v>
      </c>
    </row>
    <row r="183" spans="1:15" ht="21.75" customHeight="1" x14ac:dyDescent="0.25">
      <c r="A183" s="52">
        <v>312</v>
      </c>
      <c r="B183" s="53" t="s">
        <v>44</v>
      </c>
      <c r="C183" s="50">
        <v>150</v>
      </c>
      <c r="D183" s="50">
        <v>3.06</v>
      </c>
      <c r="E183" s="50">
        <v>4.8</v>
      </c>
      <c r="F183" s="50">
        <v>20.440000000000001</v>
      </c>
      <c r="G183" s="50">
        <v>137.25</v>
      </c>
      <c r="H183" s="50">
        <v>0.14000000000000001</v>
      </c>
      <c r="I183" s="50">
        <v>18.16</v>
      </c>
      <c r="J183" s="50" t="s">
        <v>22</v>
      </c>
      <c r="K183" s="50">
        <v>0.18</v>
      </c>
      <c r="L183" s="50">
        <v>36.979999999999997</v>
      </c>
      <c r="M183" s="50">
        <v>86.6</v>
      </c>
      <c r="N183" s="50">
        <v>27.75</v>
      </c>
      <c r="O183" s="50">
        <v>1.01</v>
      </c>
    </row>
    <row r="184" spans="1:15" ht="34.5" customHeight="1" x14ac:dyDescent="0.25">
      <c r="A184" s="52">
        <v>349</v>
      </c>
      <c r="B184" s="53" t="s">
        <v>155</v>
      </c>
      <c r="C184" s="50">
        <v>200</v>
      </c>
      <c r="D184" s="50">
        <v>0.66</v>
      </c>
      <c r="E184" s="50">
        <v>0.09</v>
      </c>
      <c r="F184" s="50">
        <v>27.02</v>
      </c>
      <c r="G184" s="50">
        <v>112.8</v>
      </c>
      <c r="H184" s="50">
        <v>0.02</v>
      </c>
      <c r="I184" s="50">
        <v>0.73</v>
      </c>
      <c r="J184" s="50" t="s">
        <v>22</v>
      </c>
      <c r="K184" s="50">
        <v>0.51</v>
      </c>
      <c r="L184" s="50">
        <v>32.33</v>
      </c>
      <c r="M184" s="50">
        <v>23.44</v>
      </c>
      <c r="N184" s="50">
        <v>17.46</v>
      </c>
      <c r="O184" s="50">
        <v>0.69</v>
      </c>
    </row>
    <row r="185" spans="1:15" ht="21.75" customHeight="1" x14ac:dyDescent="0.25">
      <c r="A185" s="52" t="s">
        <v>25</v>
      </c>
      <c r="B185" s="53" t="s">
        <v>26</v>
      </c>
      <c r="C185" s="50">
        <v>19</v>
      </c>
      <c r="D185" s="50">
        <v>1.45</v>
      </c>
      <c r="E185" s="50">
        <v>0.55000000000000004</v>
      </c>
      <c r="F185" s="50">
        <v>9.75</v>
      </c>
      <c r="G185" s="50">
        <v>49.8</v>
      </c>
      <c r="H185" s="50">
        <v>2.1000000000000001E-2</v>
      </c>
      <c r="I185" s="50" t="s">
        <v>22</v>
      </c>
      <c r="J185" s="50" t="s">
        <v>22</v>
      </c>
      <c r="K185" s="50">
        <v>0.33</v>
      </c>
      <c r="L185" s="50">
        <v>3.61</v>
      </c>
      <c r="M185" s="50">
        <v>12.35</v>
      </c>
      <c r="N185" s="50">
        <v>2.4700000000000002</v>
      </c>
      <c r="O185" s="50">
        <v>0.23</v>
      </c>
    </row>
    <row r="186" spans="1:15" ht="21.75" customHeight="1" x14ac:dyDescent="0.25">
      <c r="A186" s="52" t="s">
        <v>25</v>
      </c>
      <c r="B186" s="53" t="s">
        <v>151</v>
      </c>
      <c r="C186" s="50">
        <v>65</v>
      </c>
      <c r="D186" s="50">
        <v>4.3</v>
      </c>
      <c r="E186" s="50">
        <v>0.7</v>
      </c>
      <c r="F186" s="50">
        <v>26.7</v>
      </c>
      <c r="G186" s="50">
        <v>130</v>
      </c>
      <c r="H186" s="50" t="s">
        <v>22</v>
      </c>
      <c r="I186" s="50" t="s">
        <v>22</v>
      </c>
      <c r="J186" s="50" t="s">
        <v>22</v>
      </c>
      <c r="K186" s="50" t="s">
        <v>22</v>
      </c>
      <c r="L186" s="50" t="s">
        <v>22</v>
      </c>
      <c r="M186" s="50" t="s">
        <v>22</v>
      </c>
      <c r="N186" s="50" t="s">
        <v>22</v>
      </c>
      <c r="O186" s="50" t="s">
        <v>22</v>
      </c>
    </row>
    <row r="187" spans="1:15" ht="15.75" x14ac:dyDescent="0.25">
      <c r="A187" s="49"/>
      <c r="B187" s="87" t="s">
        <v>27</v>
      </c>
      <c r="C187" s="54">
        <v>720</v>
      </c>
      <c r="D187" s="89">
        <v>27.33</v>
      </c>
      <c r="E187" s="89">
        <v>26.07</v>
      </c>
      <c r="F187" s="89">
        <v>120.39</v>
      </c>
      <c r="G187" s="90">
        <v>850.45</v>
      </c>
      <c r="H187" s="89">
        <v>0.49</v>
      </c>
      <c r="I187" s="89">
        <v>37.799999999999997</v>
      </c>
      <c r="J187" s="89">
        <v>0</v>
      </c>
      <c r="K187" s="89">
        <v>12.89</v>
      </c>
      <c r="L187" s="89">
        <v>146.54</v>
      </c>
      <c r="M187" s="89">
        <v>364.22</v>
      </c>
      <c r="N187" s="89">
        <v>122.03</v>
      </c>
      <c r="O187" s="89">
        <v>7.43</v>
      </c>
    </row>
    <row r="188" spans="1:15" ht="15.75" x14ac:dyDescent="0.25">
      <c r="A188" s="49"/>
      <c r="B188" s="87" t="s">
        <v>33</v>
      </c>
      <c r="C188" s="54"/>
      <c r="D188" s="89">
        <f>D177+D187</f>
        <v>46.97</v>
      </c>
      <c r="E188" s="89">
        <f t="shared" ref="E188:O188" si="13">E177+E187</f>
        <v>37.67</v>
      </c>
      <c r="F188" s="89">
        <f t="shared" si="13"/>
        <v>195.7</v>
      </c>
      <c r="G188" s="90">
        <f t="shared" si="13"/>
        <v>1321.25</v>
      </c>
      <c r="H188" s="89">
        <f t="shared" si="13"/>
        <v>1.1200000000000001</v>
      </c>
      <c r="I188" s="89">
        <f t="shared" si="13"/>
        <v>52.54</v>
      </c>
      <c r="J188" s="89">
        <f t="shared" si="13"/>
        <v>3.3000000000000002E-2</v>
      </c>
      <c r="K188" s="89">
        <f t="shared" si="13"/>
        <v>14.440000000000001</v>
      </c>
      <c r="L188" s="89">
        <f t="shared" si="13"/>
        <v>347.2</v>
      </c>
      <c r="M188" s="89">
        <f t="shared" si="13"/>
        <v>645.22</v>
      </c>
      <c r="N188" s="89">
        <f t="shared" si="13"/>
        <v>204.24</v>
      </c>
      <c r="O188" s="89">
        <f t="shared" si="13"/>
        <v>12.48</v>
      </c>
    </row>
    <row r="189" spans="1:15" ht="15.75" x14ac:dyDescent="0.25">
      <c r="A189" s="78"/>
      <c r="B189" s="71"/>
      <c r="C189" s="72"/>
      <c r="D189" s="81"/>
      <c r="E189" s="81"/>
      <c r="F189" s="81"/>
      <c r="G189" s="82"/>
      <c r="H189" s="81"/>
      <c r="I189" s="81"/>
      <c r="J189" s="81"/>
      <c r="K189" s="81"/>
      <c r="L189" s="81"/>
      <c r="M189" s="81"/>
      <c r="N189" s="81"/>
      <c r="O189" s="81"/>
    </row>
    <row r="190" spans="1:15" x14ac:dyDescent="0.25">
      <c r="A190" s="98" t="s">
        <v>111</v>
      </c>
      <c r="B190" s="29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x14ac:dyDescent="0.25">
      <c r="A191" s="26"/>
      <c r="B191" s="29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x14ac:dyDescent="0.25">
      <c r="A192" s="26"/>
      <c r="B192" s="29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21" ht="15.75" x14ac:dyDescent="0.25">
      <c r="A193" s="109" t="s">
        <v>0</v>
      </c>
      <c r="B193" s="109" t="s">
        <v>1</v>
      </c>
      <c r="C193" s="109" t="s">
        <v>2</v>
      </c>
      <c r="D193" s="109" t="s">
        <v>3</v>
      </c>
      <c r="E193" s="109"/>
      <c r="F193" s="109"/>
      <c r="G193" s="42" t="s">
        <v>4</v>
      </c>
      <c r="H193" s="109" t="s">
        <v>6</v>
      </c>
      <c r="I193" s="109"/>
      <c r="J193" s="109"/>
      <c r="K193" s="109"/>
      <c r="L193" s="109" t="s">
        <v>7</v>
      </c>
      <c r="M193" s="109"/>
      <c r="N193" s="109"/>
      <c r="O193" s="109"/>
    </row>
    <row r="194" spans="1:21" ht="47.25" x14ac:dyDescent="0.25">
      <c r="A194" s="109"/>
      <c r="B194" s="109"/>
      <c r="C194" s="109"/>
      <c r="D194" s="42" t="s">
        <v>8</v>
      </c>
      <c r="E194" s="42" t="s">
        <v>9</v>
      </c>
      <c r="F194" s="42" t="s">
        <v>10</v>
      </c>
      <c r="G194" s="42" t="s">
        <v>5</v>
      </c>
      <c r="H194" s="42" t="s">
        <v>143</v>
      </c>
      <c r="I194" s="42" t="s">
        <v>12</v>
      </c>
      <c r="J194" s="42" t="s">
        <v>13</v>
      </c>
      <c r="K194" s="42" t="s">
        <v>14</v>
      </c>
      <c r="L194" s="42" t="s">
        <v>15</v>
      </c>
      <c r="M194" s="42" t="s">
        <v>16</v>
      </c>
      <c r="N194" s="42" t="s">
        <v>17</v>
      </c>
      <c r="O194" s="42" t="s">
        <v>18</v>
      </c>
    </row>
    <row r="195" spans="1:21" ht="15.75" x14ac:dyDescent="0.25">
      <c r="A195" s="42">
        <v>1</v>
      </c>
      <c r="B195" s="42">
        <v>2</v>
      </c>
      <c r="C195" s="42">
        <v>3</v>
      </c>
      <c r="D195" s="42">
        <v>4</v>
      </c>
      <c r="E195" s="42">
        <v>5</v>
      </c>
      <c r="F195" s="42">
        <v>6</v>
      </c>
      <c r="G195" s="42">
        <v>7</v>
      </c>
      <c r="H195" s="42">
        <v>8</v>
      </c>
      <c r="I195" s="42">
        <v>9</v>
      </c>
      <c r="J195" s="42">
        <v>10</v>
      </c>
      <c r="K195" s="42">
        <v>11</v>
      </c>
      <c r="L195" s="42">
        <v>12</v>
      </c>
      <c r="M195" s="42">
        <v>13</v>
      </c>
      <c r="N195" s="42">
        <v>14</v>
      </c>
      <c r="O195" s="42">
        <v>15</v>
      </c>
    </row>
    <row r="196" spans="1:21" ht="16.5" customHeight="1" x14ac:dyDescent="0.25">
      <c r="A196" s="113" t="s">
        <v>126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5"/>
    </row>
    <row r="197" spans="1:21" ht="15.75" customHeight="1" x14ac:dyDescent="0.25">
      <c r="A197" s="106" t="s">
        <v>20</v>
      </c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8"/>
      <c r="P197" s="27"/>
      <c r="Q197" s="27"/>
      <c r="R197" s="27"/>
      <c r="S197" s="27"/>
      <c r="T197" s="27"/>
      <c r="U197" s="27"/>
    </row>
    <row r="198" spans="1:21" ht="19.5" customHeight="1" x14ac:dyDescent="0.25">
      <c r="A198" s="48">
        <v>338</v>
      </c>
      <c r="B198" s="49" t="s">
        <v>132</v>
      </c>
      <c r="C198" s="44">
        <v>100</v>
      </c>
      <c r="D198" s="44">
        <v>0.4</v>
      </c>
      <c r="E198" s="44">
        <v>0.4</v>
      </c>
      <c r="F198" s="44">
        <v>9.8000000000000007</v>
      </c>
      <c r="G198" s="44">
        <v>47</v>
      </c>
      <c r="H198" s="44">
        <v>0.03</v>
      </c>
      <c r="I198" s="44">
        <v>10</v>
      </c>
      <c r="J198" s="44" t="s">
        <v>22</v>
      </c>
      <c r="K198" s="44" t="s">
        <v>22</v>
      </c>
      <c r="L198" s="44">
        <v>16</v>
      </c>
      <c r="M198" s="44">
        <v>11</v>
      </c>
      <c r="N198" s="44">
        <v>9</v>
      </c>
      <c r="O198" s="44">
        <v>2.2000000000000002</v>
      </c>
      <c r="P198" s="27"/>
      <c r="Q198" s="27"/>
      <c r="R198" s="27"/>
      <c r="S198" s="27"/>
      <c r="T198" s="27"/>
      <c r="U198" s="27"/>
    </row>
    <row r="199" spans="1:21" ht="19.5" customHeight="1" x14ac:dyDescent="0.25">
      <c r="A199" s="48">
        <v>15</v>
      </c>
      <c r="B199" s="51" t="s">
        <v>21</v>
      </c>
      <c r="C199" s="44">
        <v>25</v>
      </c>
      <c r="D199" s="44">
        <v>5.8</v>
      </c>
      <c r="E199" s="44">
        <v>7.38</v>
      </c>
      <c r="F199" s="44" t="s">
        <v>22</v>
      </c>
      <c r="G199" s="44">
        <v>90</v>
      </c>
      <c r="H199" s="44">
        <v>8.0000000000000002E-3</v>
      </c>
      <c r="I199" s="44">
        <v>0.18</v>
      </c>
      <c r="J199" s="44">
        <v>6.5000000000000002E-2</v>
      </c>
      <c r="K199" s="44">
        <v>0.125</v>
      </c>
      <c r="L199" s="44">
        <v>220</v>
      </c>
      <c r="M199" s="44">
        <v>125</v>
      </c>
      <c r="N199" s="44">
        <v>8.75</v>
      </c>
      <c r="O199" s="44">
        <v>0.25</v>
      </c>
      <c r="P199" s="27"/>
      <c r="Q199" s="27"/>
      <c r="R199" s="27"/>
      <c r="S199" s="27"/>
      <c r="T199" s="27"/>
      <c r="U199" s="27"/>
    </row>
    <row r="200" spans="1:21" ht="21" customHeight="1" x14ac:dyDescent="0.25">
      <c r="A200" s="48" t="s">
        <v>113</v>
      </c>
      <c r="B200" s="51" t="s">
        <v>96</v>
      </c>
      <c r="C200" s="44">
        <v>150</v>
      </c>
      <c r="D200" s="44">
        <v>21.9</v>
      </c>
      <c r="E200" s="44">
        <v>13.1</v>
      </c>
      <c r="F200" s="44">
        <v>17.3</v>
      </c>
      <c r="G200" s="44">
        <v>274.7</v>
      </c>
      <c r="H200" s="44">
        <v>6.8000000000000005E-2</v>
      </c>
      <c r="I200" s="44">
        <v>0.72</v>
      </c>
      <c r="J200" s="44">
        <v>0.2</v>
      </c>
      <c r="K200" s="44">
        <v>0.99</v>
      </c>
      <c r="L200" s="44">
        <v>199.1</v>
      </c>
      <c r="M200" s="44">
        <v>296.89999999999998</v>
      </c>
      <c r="N200" s="44">
        <v>37.44</v>
      </c>
      <c r="O200" s="44">
        <v>1.48</v>
      </c>
    </row>
    <row r="201" spans="1:21" ht="20.25" customHeight="1" x14ac:dyDescent="0.25">
      <c r="A201" s="40">
        <v>378</v>
      </c>
      <c r="B201" s="43" t="s">
        <v>119</v>
      </c>
      <c r="C201" s="42" t="s">
        <v>136</v>
      </c>
      <c r="D201" s="42">
        <v>1.52</v>
      </c>
      <c r="E201" s="42">
        <v>1.35</v>
      </c>
      <c r="F201" s="42">
        <v>15.9</v>
      </c>
      <c r="G201" s="42">
        <v>81</v>
      </c>
      <c r="H201" s="54">
        <v>0.04</v>
      </c>
      <c r="I201" s="42">
        <v>1.33</v>
      </c>
      <c r="J201" s="54">
        <v>0.01</v>
      </c>
      <c r="K201" s="42" t="s">
        <v>22</v>
      </c>
      <c r="L201" s="42">
        <v>126.6</v>
      </c>
      <c r="M201" s="42">
        <v>92.8</v>
      </c>
      <c r="N201" s="42">
        <v>15.4</v>
      </c>
      <c r="O201" s="42">
        <v>0.41</v>
      </c>
    </row>
    <row r="202" spans="1:21" ht="18.75" customHeight="1" x14ac:dyDescent="0.25">
      <c r="A202" s="48" t="s">
        <v>25</v>
      </c>
      <c r="B202" s="51" t="s">
        <v>26</v>
      </c>
      <c r="C202" s="54">
        <v>38</v>
      </c>
      <c r="D202" s="44">
        <v>2.9</v>
      </c>
      <c r="E202" s="44">
        <v>1.1000000000000001</v>
      </c>
      <c r="F202" s="44">
        <v>19.5</v>
      </c>
      <c r="G202" s="44">
        <v>99.6</v>
      </c>
      <c r="H202" s="44">
        <v>4.2000000000000003E-2</v>
      </c>
      <c r="I202" s="44" t="s">
        <v>22</v>
      </c>
      <c r="J202" s="44" t="s">
        <v>22</v>
      </c>
      <c r="K202" s="44">
        <v>0.65</v>
      </c>
      <c r="L202" s="44">
        <v>7.22</v>
      </c>
      <c r="M202" s="44">
        <v>24.7</v>
      </c>
      <c r="N202" s="44">
        <v>4.9400000000000004</v>
      </c>
      <c r="O202" s="44">
        <v>0.46</v>
      </c>
    </row>
    <row r="203" spans="1:21" ht="25.5" customHeight="1" x14ac:dyDescent="0.25">
      <c r="A203" s="43"/>
      <c r="B203" s="46" t="s">
        <v>27</v>
      </c>
      <c r="C203" s="42">
        <f>100+25+150+200</f>
        <v>475</v>
      </c>
      <c r="D203" s="42">
        <f>SUM(D198:D202)</f>
        <v>32.519999999999996</v>
      </c>
      <c r="E203" s="42">
        <f t="shared" ref="E203:O203" si="14">SUM(E198:E202)</f>
        <v>23.330000000000002</v>
      </c>
      <c r="F203" s="42">
        <f t="shared" si="14"/>
        <v>62.5</v>
      </c>
      <c r="G203" s="47">
        <f t="shared" si="14"/>
        <v>592.29999999999995</v>
      </c>
      <c r="H203" s="42">
        <f t="shared" si="14"/>
        <v>0.18800000000000003</v>
      </c>
      <c r="I203" s="42">
        <f t="shared" si="14"/>
        <v>12.23</v>
      </c>
      <c r="J203" s="42">
        <f t="shared" si="14"/>
        <v>0.27500000000000002</v>
      </c>
      <c r="K203" s="42">
        <f t="shared" si="14"/>
        <v>1.7650000000000001</v>
      </c>
      <c r="L203" s="42">
        <f t="shared" si="14"/>
        <v>568.92000000000007</v>
      </c>
      <c r="M203" s="42">
        <f t="shared" si="14"/>
        <v>550.4</v>
      </c>
      <c r="N203" s="42">
        <f t="shared" si="14"/>
        <v>75.53</v>
      </c>
      <c r="O203" s="42">
        <f t="shared" si="14"/>
        <v>4.8</v>
      </c>
    </row>
    <row r="204" spans="1:21" ht="25.5" customHeight="1" x14ac:dyDescent="0.25">
      <c r="A204" s="100" t="s">
        <v>28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2"/>
    </row>
    <row r="205" spans="1:21" ht="33.75" customHeight="1" x14ac:dyDescent="0.25">
      <c r="A205" s="69">
        <v>71</v>
      </c>
      <c r="B205" s="53" t="s">
        <v>140</v>
      </c>
      <c r="C205" s="50">
        <v>60</v>
      </c>
      <c r="D205" s="50">
        <v>0.66</v>
      </c>
      <c r="E205" s="50">
        <v>0.12</v>
      </c>
      <c r="F205" s="50">
        <v>2.2799999999999998</v>
      </c>
      <c r="G205" s="50">
        <v>13.2</v>
      </c>
      <c r="H205" s="50">
        <v>3.5999999999999997E-2</v>
      </c>
      <c r="I205" s="50">
        <v>10.5</v>
      </c>
      <c r="J205" s="50" t="s">
        <v>22</v>
      </c>
      <c r="K205" s="50">
        <v>0.42</v>
      </c>
      <c r="L205" s="50">
        <v>8.4</v>
      </c>
      <c r="M205" s="50">
        <v>15.6</v>
      </c>
      <c r="N205" s="50">
        <v>12</v>
      </c>
      <c r="O205" s="50">
        <v>0.54</v>
      </c>
    </row>
    <row r="206" spans="1:21" ht="25.5" customHeight="1" x14ac:dyDescent="0.25">
      <c r="A206" s="52" t="s">
        <v>113</v>
      </c>
      <c r="B206" s="53" t="s">
        <v>132</v>
      </c>
      <c r="C206" s="50">
        <v>100</v>
      </c>
      <c r="D206" s="50">
        <v>0.83</v>
      </c>
      <c r="E206" s="50">
        <v>0.17</v>
      </c>
      <c r="F206" s="50">
        <v>7.5</v>
      </c>
      <c r="G206" s="50">
        <v>38</v>
      </c>
      <c r="H206" s="50">
        <v>0.06</v>
      </c>
      <c r="I206" s="50">
        <v>38</v>
      </c>
      <c r="J206" s="50">
        <v>0.01</v>
      </c>
      <c r="K206" s="50">
        <v>0.2</v>
      </c>
      <c r="L206" s="50">
        <v>35</v>
      </c>
      <c r="M206" s="50">
        <v>17</v>
      </c>
      <c r="N206" s="50">
        <v>11</v>
      </c>
      <c r="O206" s="50">
        <v>0.1</v>
      </c>
    </row>
    <row r="207" spans="1:21" ht="36.75" customHeight="1" x14ac:dyDescent="0.25">
      <c r="A207" s="52">
        <v>88</v>
      </c>
      <c r="B207" s="53" t="s">
        <v>72</v>
      </c>
      <c r="C207" s="50" t="s">
        <v>153</v>
      </c>
      <c r="D207" s="79">
        <v>2.91</v>
      </c>
      <c r="E207" s="79">
        <v>4.96</v>
      </c>
      <c r="F207" s="79">
        <v>6.32</v>
      </c>
      <c r="G207" s="79">
        <v>87</v>
      </c>
      <c r="H207" s="79">
        <v>0.05</v>
      </c>
      <c r="I207" s="79">
        <v>12.62</v>
      </c>
      <c r="J207" s="50" t="s">
        <v>22</v>
      </c>
      <c r="K207" s="79">
        <v>1.91</v>
      </c>
      <c r="L207" s="79">
        <v>41.2</v>
      </c>
      <c r="M207" s="79">
        <v>50.2</v>
      </c>
      <c r="N207" s="79">
        <v>19.559999999999999</v>
      </c>
      <c r="O207" s="79">
        <v>0.75</v>
      </c>
    </row>
    <row r="208" spans="1:21" ht="22.5" customHeight="1" x14ac:dyDescent="0.25">
      <c r="A208" s="52" t="s">
        <v>113</v>
      </c>
      <c r="B208" s="53" t="s">
        <v>166</v>
      </c>
      <c r="C208" s="50" t="s">
        <v>43</v>
      </c>
      <c r="D208" s="50">
        <v>11.09</v>
      </c>
      <c r="E208" s="50">
        <v>11.26</v>
      </c>
      <c r="F208" s="50">
        <v>3.51</v>
      </c>
      <c r="G208" s="50">
        <v>160</v>
      </c>
      <c r="H208" s="50">
        <v>0.04</v>
      </c>
      <c r="I208" s="50">
        <v>0.66</v>
      </c>
      <c r="J208" s="50">
        <v>0.03</v>
      </c>
      <c r="K208" s="50">
        <v>0.49</v>
      </c>
      <c r="L208" s="50">
        <v>29.84</v>
      </c>
      <c r="M208" s="50">
        <v>75.3</v>
      </c>
      <c r="N208" s="50">
        <v>15.6</v>
      </c>
      <c r="O208" s="50">
        <v>1.04</v>
      </c>
    </row>
    <row r="209" spans="1:15" ht="22.5" customHeight="1" x14ac:dyDescent="0.25">
      <c r="A209" s="52">
        <v>302</v>
      </c>
      <c r="B209" s="53" t="s">
        <v>60</v>
      </c>
      <c r="C209" s="50">
        <v>150</v>
      </c>
      <c r="D209" s="50">
        <v>8.6</v>
      </c>
      <c r="E209" s="50">
        <v>6.09</v>
      </c>
      <c r="F209" s="50">
        <v>38.64</v>
      </c>
      <c r="G209" s="50">
        <v>243.75</v>
      </c>
      <c r="H209" s="50">
        <v>0.21</v>
      </c>
      <c r="I209" s="50" t="s">
        <v>22</v>
      </c>
      <c r="J209" s="50" t="s">
        <v>22</v>
      </c>
      <c r="K209" s="50">
        <v>0.61</v>
      </c>
      <c r="L209" s="50">
        <v>14.82</v>
      </c>
      <c r="M209" s="50">
        <v>203.93</v>
      </c>
      <c r="N209" s="50">
        <v>135.83000000000001</v>
      </c>
      <c r="O209" s="50">
        <v>4.5599999999999996</v>
      </c>
    </row>
    <row r="210" spans="1:15" ht="36.75" customHeight="1" x14ac:dyDescent="0.25">
      <c r="A210" s="52">
        <v>342</v>
      </c>
      <c r="B210" s="53" t="s">
        <v>150</v>
      </c>
      <c r="C210" s="50">
        <v>200</v>
      </c>
      <c r="D210" s="50">
        <v>0.16</v>
      </c>
      <c r="E210" s="50">
        <v>0.16</v>
      </c>
      <c r="F210" s="50">
        <v>18.899999999999999</v>
      </c>
      <c r="G210" s="50">
        <v>78.599999999999994</v>
      </c>
      <c r="H210" s="50">
        <v>1.2E-2</v>
      </c>
      <c r="I210" s="50">
        <v>0.9</v>
      </c>
      <c r="J210" s="50" t="s">
        <v>22</v>
      </c>
      <c r="K210" s="50">
        <v>0.08</v>
      </c>
      <c r="L210" s="50">
        <v>13.91</v>
      </c>
      <c r="M210" s="50">
        <v>4.4000000000000004</v>
      </c>
      <c r="N210" s="50">
        <v>5.14</v>
      </c>
      <c r="O210" s="50">
        <v>0.93</v>
      </c>
    </row>
    <row r="211" spans="1:15" ht="19.5" customHeight="1" x14ac:dyDescent="0.25">
      <c r="A211" s="52" t="s">
        <v>25</v>
      </c>
      <c r="B211" s="53" t="s">
        <v>26</v>
      </c>
      <c r="C211" s="50">
        <v>19</v>
      </c>
      <c r="D211" s="50">
        <v>1.45</v>
      </c>
      <c r="E211" s="50">
        <v>0.55000000000000004</v>
      </c>
      <c r="F211" s="50">
        <v>9.75</v>
      </c>
      <c r="G211" s="50">
        <v>49.8</v>
      </c>
      <c r="H211" s="50">
        <v>2.1000000000000001E-2</v>
      </c>
      <c r="I211" s="50" t="s">
        <v>22</v>
      </c>
      <c r="J211" s="50" t="s">
        <v>22</v>
      </c>
      <c r="K211" s="50">
        <v>0.33</v>
      </c>
      <c r="L211" s="50">
        <v>3.61</v>
      </c>
      <c r="M211" s="50">
        <v>12.35</v>
      </c>
      <c r="N211" s="50">
        <v>2.4700000000000002</v>
      </c>
      <c r="O211" s="50">
        <v>0.23</v>
      </c>
    </row>
    <row r="212" spans="1:15" ht="19.5" customHeight="1" x14ac:dyDescent="0.25">
      <c r="A212" s="52" t="s">
        <v>25</v>
      </c>
      <c r="B212" s="53" t="s">
        <v>151</v>
      </c>
      <c r="C212" s="50">
        <v>65</v>
      </c>
      <c r="D212" s="50">
        <v>4.3</v>
      </c>
      <c r="E212" s="50">
        <v>0.7</v>
      </c>
      <c r="F212" s="50">
        <v>26.7</v>
      </c>
      <c r="G212" s="50">
        <v>130</v>
      </c>
      <c r="H212" s="50" t="s">
        <v>22</v>
      </c>
      <c r="I212" s="50" t="s">
        <v>22</v>
      </c>
      <c r="J212" s="50" t="s">
        <v>22</v>
      </c>
      <c r="K212" s="50" t="s">
        <v>22</v>
      </c>
      <c r="L212" s="50" t="s">
        <v>22</v>
      </c>
      <c r="M212" s="50" t="s">
        <v>22</v>
      </c>
      <c r="N212" s="50" t="s">
        <v>22</v>
      </c>
      <c r="O212" s="50" t="s">
        <v>22</v>
      </c>
    </row>
    <row r="213" spans="1:15" ht="18.75" customHeight="1" x14ac:dyDescent="0.25">
      <c r="A213" s="49"/>
      <c r="B213" s="87" t="s">
        <v>27</v>
      </c>
      <c r="C213" s="54">
        <v>716</v>
      </c>
      <c r="D213" s="54">
        <v>30</v>
      </c>
      <c r="E213" s="54">
        <v>24.01</v>
      </c>
      <c r="F213" s="54">
        <v>113.6</v>
      </c>
      <c r="G213" s="88">
        <v>800.35</v>
      </c>
      <c r="H213" s="54">
        <v>0.42899999999999999</v>
      </c>
      <c r="I213" s="54">
        <v>62.68</v>
      </c>
      <c r="J213" s="54">
        <v>0.04</v>
      </c>
      <c r="K213" s="54">
        <v>4.04</v>
      </c>
      <c r="L213" s="54">
        <v>146.78</v>
      </c>
      <c r="M213" s="54">
        <v>378.78</v>
      </c>
      <c r="N213" s="54">
        <v>201.6</v>
      </c>
      <c r="O213" s="54">
        <v>8.15</v>
      </c>
    </row>
    <row r="214" spans="1:15" ht="18.75" customHeight="1" x14ac:dyDescent="0.25">
      <c r="A214" s="49"/>
      <c r="B214" s="87" t="s">
        <v>33</v>
      </c>
      <c r="C214" s="54"/>
      <c r="D214" s="54">
        <f>D203+D213</f>
        <v>62.519999999999996</v>
      </c>
      <c r="E214" s="54">
        <f t="shared" ref="E214:O214" si="15">E203+E213</f>
        <v>47.34</v>
      </c>
      <c r="F214" s="54">
        <f t="shared" si="15"/>
        <v>176.1</v>
      </c>
      <c r="G214" s="88">
        <f t="shared" si="15"/>
        <v>1392.65</v>
      </c>
      <c r="H214" s="54">
        <f t="shared" si="15"/>
        <v>0.61699999999999999</v>
      </c>
      <c r="I214" s="54">
        <f t="shared" si="15"/>
        <v>74.91</v>
      </c>
      <c r="J214" s="54">
        <f t="shared" si="15"/>
        <v>0.315</v>
      </c>
      <c r="K214" s="54">
        <f t="shared" si="15"/>
        <v>5.8049999999999997</v>
      </c>
      <c r="L214" s="54">
        <f t="shared" si="15"/>
        <v>715.7</v>
      </c>
      <c r="M214" s="54">
        <f t="shared" si="15"/>
        <v>929.18</v>
      </c>
      <c r="N214" s="54">
        <f t="shared" si="15"/>
        <v>277.13</v>
      </c>
      <c r="O214" s="54">
        <f t="shared" si="15"/>
        <v>12.95</v>
      </c>
    </row>
    <row r="215" spans="1:15" ht="15.75" x14ac:dyDescent="0.25">
      <c r="A215" s="78"/>
      <c r="B215" s="71"/>
      <c r="C215" s="72"/>
      <c r="D215" s="72"/>
      <c r="E215" s="72"/>
      <c r="F215" s="72"/>
      <c r="G215" s="73"/>
      <c r="H215" s="72"/>
      <c r="I215" s="72"/>
      <c r="J215" s="72"/>
      <c r="K215" s="72"/>
      <c r="L215" s="72"/>
      <c r="M215" s="72"/>
      <c r="N215" s="72"/>
      <c r="O215" s="72"/>
    </row>
    <row r="216" spans="1:15" x14ac:dyDescent="0.25">
      <c r="A216" s="98" t="s">
        <v>111</v>
      </c>
      <c r="B216" s="29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x14ac:dyDescent="0.25">
      <c r="A217" s="26"/>
      <c r="B217" s="29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x14ac:dyDescent="0.25">
      <c r="A218" s="26"/>
      <c r="B218" s="29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ht="15.75" x14ac:dyDescent="0.25">
      <c r="A219" s="109" t="s">
        <v>0</v>
      </c>
      <c r="B219" s="109" t="s">
        <v>1</v>
      </c>
      <c r="C219" s="109" t="s">
        <v>2</v>
      </c>
      <c r="D219" s="109" t="s">
        <v>3</v>
      </c>
      <c r="E219" s="109"/>
      <c r="F219" s="109"/>
      <c r="G219" s="42" t="s">
        <v>4</v>
      </c>
      <c r="H219" s="109" t="s">
        <v>6</v>
      </c>
      <c r="I219" s="109"/>
      <c r="J219" s="109"/>
      <c r="K219" s="109"/>
      <c r="L219" s="109" t="s">
        <v>7</v>
      </c>
      <c r="M219" s="109"/>
      <c r="N219" s="109"/>
      <c r="O219" s="109"/>
    </row>
    <row r="220" spans="1:15" ht="47.25" x14ac:dyDescent="0.25">
      <c r="A220" s="109"/>
      <c r="B220" s="109"/>
      <c r="C220" s="109"/>
      <c r="D220" s="42" t="s">
        <v>8</v>
      </c>
      <c r="E220" s="42" t="s">
        <v>9</v>
      </c>
      <c r="F220" s="42" t="s">
        <v>10</v>
      </c>
      <c r="G220" s="42" t="s">
        <v>5</v>
      </c>
      <c r="H220" s="42" t="s">
        <v>143</v>
      </c>
      <c r="I220" s="42" t="s">
        <v>12</v>
      </c>
      <c r="J220" s="42" t="s">
        <v>13</v>
      </c>
      <c r="K220" s="42" t="s">
        <v>14</v>
      </c>
      <c r="L220" s="42" t="s">
        <v>15</v>
      </c>
      <c r="M220" s="42" t="s">
        <v>16</v>
      </c>
      <c r="N220" s="42" t="s">
        <v>17</v>
      </c>
      <c r="O220" s="42" t="s">
        <v>18</v>
      </c>
    </row>
    <row r="221" spans="1:15" ht="15.75" customHeight="1" x14ac:dyDescent="0.25">
      <c r="A221" s="42">
        <v>1</v>
      </c>
      <c r="B221" s="42">
        <v>2</v>
      </c>
      <c r="C221" s="42">
        <v>3</v>
      </c>
      <c r="D221" s="42">
        <v>4</v>
      </c>
      <c r="E221" s="42">
        <v>5</v>
      </c>
      <c r="F221" s="42">
        <v>6</v>
      </c>
      <c r="G221" s="42">
        <v>7</v>
      </c>
      <c r="H221" s="42">
        <v>8</v>
      </c>
      <c r="I221" s="42">
        <v>9</v>
      </c>
      <c r="J221" s="42">
        <v>10</v>
      </c>
      <c r="K221" s="42">
        <v>11</v>
      </c>
      <c r="L221" s="42">
        <v>12</v>
      </c>
      <c r="M221" s="42">
        <v>13</v>
      </c>
      <c r="N221" s="42">
        <v>14</v>
      </c>
      <c r="O221" s="42">
        <v>15</v>
      </c>
    </row>
    <row r="222" spans="1:15" ht="15" customHeight="1" x14ac:dyDescent="0.25">
      <c r="A222" s="113" t="s">
        <v>127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5"/>
    </row>
    <row r="223" spans="1:15" ht="15" customHeight="1" x14ac:dyDescent="0.25">
      <c r="A223" s="106" t="s">
        <v>20</v>
      </c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8"/>
    </row>
    <row r="224" spans="1:15" ht="18.75" customHeight="1" x14ac:dyDescent="0.25">
      <c r="A224" s="48" t="s">
        <v>113</v>
      </c>
      <c r="B224" s="49" t="s">
        <v>132</v>
      </c>
      <c r="C224" s="44">
        <v>100</v>
      </c>
      <c r="D224" s="44">
        <v>0.83</v>
      </c>
      <c r="E224" s="44">
        <v>0.17</v>
      </c>
      <c r="F224" s="44">
        <v>7.5</v>
      </c>
      <c r="G224" s="44">
        <v>38</v>
      </c>
      <c r="H224" s="44">
        <v>0.06</v>
      </c>
      <c r="I224" s="44">
        <v>38</v>
      </c>
      <c r="J224" s="44">
        <v>0.01</v>
      </c>
      <c r="K224" s="44">
        <v>0.2</v>
      </c>
      <c r="L224" s="44">
        <v>35</v>
      </c>
      <c r="M224" s="44">
        <v>17</v>
      </c>
      <c r="N224" s="44">
        <v>11</v>
      </c>
      <c r="O224" s="44">
        <v>0.1</v>
      </c>
    </row>
    <row r="225" spans="1:15" ht="39" customHeight="1" x14ac:dyDescent="0.25">
      <c r="A225" s="49">
        <v>71</v>
      </c>
      <c r="B225" s="51" t="s">
        <v>140</v>
      </c>
      <c r="C225" s="44">
        <v>60</v>
      </c>
      <c r="D225" s="44">
        <v>0.66</v>
      </c>
      <c r="E225" s="44">
        <v>0.12</v>
      </c>
      <c r="F225" s="44">
        <v>2.2799999999999998</v>
      </c>
      <c r="G225" s="44">
        <v>13.2</v>
      </c>
      <c r="H225" s="44">
        <v>3.5999999999999997E-2</v>
      </c>
      <c r="I225" s="44">
        <v>10.5</v>
      </c>
      <c r="J225" s="44" t="s">
        <v>22</v>
      </c>
      <c r="K225" s="44">
        <v>0.42</v>
      </c>
      <c r="L225" s="44">
        <v>8.4</v>
      </c>
      <c r="M225" s="44">
        <v>15.6</v>
      </c>
      <c r="N225" s="44">
        <v>12</v>
      </c>
      <c r="O225" s="44">
        <v>0.54</v>
      </c>
    </row>
    <row r="226" spans="1:15" ht="36.75" customHeight="1" x14ac:dyDescent="0.25">
      <c r="A226" s="52">
        <v>229</v>
      </c>
      <c r="B226" s="53" t="s">
        <v>42</v>
      </c>
      <c r="C226" s="50" t="s">
        <v>43</v>
      </c>
      <c r="D226" s="50">
        <v>9.75</v>
      </c>
      <c r="E226" s="50">
        <v>4.95</v>
      </c>
      <c r="F226" s="50">
        <v>3.8</v>
      </c>
      <c r="G226" s="50">
        <v>105</v>
      </c>
      <c r="H226" s="50">
        <v>0.05</v>
      </c>
      <c r="I226" s="50">
        <v>3.73</v>
      </c>
      <c r="J226" s="50">
        <v>6.0000000000000001E-3</v>
      </c>
      <c r="K226" s="50">
        <v>2.52</v>
      </c>
      <c r="L226" s="50">
        <v>39.07</v>
      </c>
      <c r="M226" s="50">
        <v>162.19</v>
      </c>
      <c r="N226" s="50">
        <v>48.53</v>
      </c>
      <c r="O226" s="50">
        <v>0.85</v>
      </c>
    </row>
    <row r="227" spans="1:15" ht="18.75" customHeight="1" x14ac:dyDescent="0.25">
      <c r="A227" s="52">
        <v>312</v>
      </c>
      <c r="B227" s="53" t="s">
        <v>44</v>
      </c>
      <c r="C227" s="50">
        <v>150</v>
      </c>
      <c r="D227" s="50">
        <v>3.06</v>
      </c>
      <c r="E227" s="50">
        <v>4.8</v>
      </c>
      <c r="F227" s="50">
        <v>20.440000000000001</v>
      </c>
      <c r="G227" s="50">
        <v>137.25</v>
      </c>
      <c r="H227" s="50">
        <v>0.14000000000000001</v>
      </c>
      <c r="I227" s="50">
        <v>18.16</v>
      </c>
      <c r="J227" s="50" t="s">
        <v>22</v>
      </c>
      <c r="K227" s="50">
        <v>0.18</v>
      </c>
      <c r="L227" s="50">
        <v>36.979999999999997</v>
      </c>
      <c r="M227" s="50">
        <v>86.6</v>
      </c>
      <c r="N227" s="50">
        <v>27.75</v>
      </c>
      <c r="O227" s="50">
        <v>1.01</v>
      </c>
    </row>
    <row r="228" spans="1:15" ht="19.5" customHeight="1" x14ac:dyDescent="0.25">
      <c r="A228" s="48">
        <v>376</v>
      </c>
      <c r="B228" s="51" t="s">
        <v>144</v>
      </c>
      <c r="C228" s="44">
        <v>200</v>
      </c>
      <c r="D228" s="44">
        <v>7.0000000000000007E-2</v>
      </c>
      <c r="E228" s="44">
        <v>0.02</v>
      </c>
      <c r="F228" s="44">
        <v>9.98</v>
      </c>
      <c r="G228" s="44">
        <v>40</v>
      </c>
      <c r="H228" s="44" t="s">
        <v>22</v>
      </c>
      <c r="I228" s="44">
        <v>0.03</v>
      </c>
      <c r="J228" s="44" t="s">
        <v>22</v>
      </c>
      <c r="K228" s="44" t="s">
        <v>22</v>
      </c>
      <c r="L228" s="44">
        <v>11</v>
      </c>
      <c r="M228" s="44">
        <v>2.8</v>
      </c>
      <c r="N228" s="44">
        <v>1.4</v>
      </c>
      <c r="O228" s="44">
        <v>0.26</v>
      </c>
    </row>
    <row r="229" spans="1:15" ht="21" customHeight="1" x14ac:dyDescent="0.25">
      <c r="A229" s="52" t="s">
        <v>25</v>
      </c>
      <c r="B229" s="53" t="s">
        <v>26</v>
      </c>
      <c r="C229" s="54">
        <v>38</v>
      </c>
      <c r="D229" s="44">
        <v>2.9</v>
      </c>
      <c r="E229" s="44">
        <v>1.1000000000000001</v>
      </c>
      <c r="F229" s="44">
        <v>19.5</v>
      </c>
      <c r="G229" s="44">
        <v>99.6</v>
      </c>
      <c r="H229" s="44">
        <v>4.2000000000000003E-2</v>
      </c>
      <c r="I229" s="44" t="s">
        <v>22</v>
      </c>
      <c r="J229" s="44" t="s">
        <v>22</v>
      </c>
      <c r="K229" s="44">
        <v>0.65</v>
      </c>
      <c r="L229" s="44">
        <v>7.22</v>
      </c>
      <c r="M229" s="44">
        <v>24.7</v>
      </c>
      <c r="N229" s="44">
        <v>4.9400000000000004</v>
      </c>
      <c r="O229" s="44">
        <v>0.46</v>
      </c>
    </row>
    <row r="230" spans="1:15" ht="24" customHeight="1" x14ac:dyDescent="0.25">
      <c r="A230" s="40"/>
      <c r="B230" s="46" t="s">
        <v>27</v>
      </c>
      <c r="C230" s="42">
        <f>100+60+100+150+200</f>
        <v>610</v>
      </c>
      <c r="D230" s="42">
        <f>SUM(D224:D229)</f>
        <v>17.27</v>
      </c>
      <c r="E230" s="42">
        <f t="shared" ref="E230:O230" si="16">SUM(E224:E229)</f>
        <v>11.159999999999998</v>
      </c>
      <c r="F230" s="42">
        <f t="shared" si="16"/>
        <v>63.5</v>
      </c>
      <c r="G230" s="47">
        <f t="shared" si="16"/>
        <v>433.04999999999995</v>
      </c>
      <c r="H230" s="42">
        <f t="shared" si="16"/>
        <v>0.32800000000000001</v>
      </c>
      <c r="I230" s="42">
        <f t="shared" si="16"/>
        <v>70.42</v>
      </c>
      <c r="J230" s="42">
        <f t="shared" si="16"/>
        <v>1.6E-2</v>
      </c>
      <c r="K230" s="42">
        <f t="shared" si="16"/>
        <v>3.97</v>
      </c>
      <c r="L230" s="42">
        <f t="shared" si="16"/>
        <v>137.66999999999999</v>
      </c>
      <c r="M230" s="42">
        <f t="shared" si="16"/>
        <v>308.89</v>
      </c>
      <c r="N230" s="42">
        <f t="shared" si="16"/>
        <v>105.62</v>
      </c>
      <c r="O230" s="42">
        <f t="shared" si="16"/>
        <v>3.2199999999999998</v>
      </c>
    </row>
    <row r="231" spans="1:15" ht="24" customHeight="1" x14ac:dyDescent="0.25">
      <c r="A231" s="100" t="s">
        <v>28</v>
      </c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2"/>
    </row>
    <row r="232" spans="1:15" ht="15.75" x14ac:dyDescent="0.25">
      <c r="A232" s="69">
        <v>50</v>
      </c>
      <c r="B232" s="53" t="s">
        <v>167</v>
      </c>
      <c r="C232" s="50">
        <v>60</v>
      </c>
      <c r="D232" s="50">
        <v>2.8</v>
      </c>
      <c r="E232" s="50">
        <v>5.63</v>
      </c>
      <c r="F232" s="50">
        <v>4.3099999999999996</v>
      </c>
      <c r="G232" s="50">
        <v>79.14</v>
      </c>
      <c r="H232" s="50">
        <v>0.01</v>
      </c>
      <c r="I232" s="50">
        <v>3.47</v>
      </c>
      <c r="J232" s="50">
        <v>0.02</v>
      </c>
      <c r="K232" s="50">
        <v>1.4</v>
      </c>
      <c r="L232" s="50">
        <v>97</v>
      </c>
      <c r="M232" s="50">
        <v>65.56</v>
      </c>
      <c r="N232" s="50">
        <v>13.79</v>
      </c>
      <c r="O232" s="50">
        <v>0.77</v>
      </c>
    </row>
    <row r="233" spans="1:15" ht="15.75" x14ac:dyDescent="0.25">
      <c r="A233" s="52" t="s">
        <v>25</v>
      </c>
      <c r="B233" s="53" t="s">
        <v>132</v>
      </c>
      <c r="C233" s="50">
        <v>120</v>
      </c>
      <c r="D233" s="50">
        <v>0.48</v>
      </c>
      <c r="E233" s="50">
        <v>0.36</v>
      </c>
      <c r="F233" s="50">
        <v>12.36</v>
      </c>
      <c r="G233" s="50">
        <v>56.4</v>
      </c>
      <c r="H233" s="50">
        <v>2.4E-2</v>
      </c>
      <c r="I233" s="50">
        <v>6</v>
      </c>
      <c r="J233" s="50" t="s">
        <v>22</v>
      </c>
      <c r="K233" s="50">
        <v>2.4</v>
      </c>
      <c r="L233" s="50">
        <v>22.8</v>
      </c>
      <c r="M233" s="50">
        <v>19.2</v>
      </c>
      <c r="N233" s="50">
        <v>14.4</v>
      </c>
      <c r="O233" s="50">
        <v>2.76</v>
      </c>
    </row>
    <row r="234" spans="1:15" ht="15.75" x14ac:dyDescent="0.25">
      <c r="A234" s="52">
        <v>96</v>
      </c>
      <c r="B234" s="53" t="s">
        <v>49</v>
      </c>
      <c r="C234" s="50" t="s">
        <v>153</v>
      </c>
      <c r="D234" s="50">
        <v>3.11</v>
      </c>
      <c r="E234" s="50">
        <v>5.07</v>
      </c>
      <c r="F234" s="50">
        <v>9.58</v>
      </c>
      <c r="G234" s="50">
        <v>101</v>
      </c>
      <c r="H234" s="50">
        <v>0.08</v>
      </c>
      <c r="I234" s="50">
        <v>6.7</v>
      </c>
      <c r="J234" s="50" t="s">
        <v>22</v>
      </c>
      <c r="K234" s="50">
        <v>1.88</v>
      </c>
      <c r="L234" s="50">
        <v>25.12</v>
      </c>
      <c r="M234" s="50">
        <v>56.38</v>
      </c>
      <c r="N234" s="50">
        <v>0.37</v>
      </c>
      <c r="O234" s="50">
        <v>0.02</v>
      </c>
    </row>
    <row r="235" spans="1:15" ht="21" customHeight="1" x14ac:dyDescent="0.25">
      <c r="A235" s="52">
        <v>294</v>
      </c>
      <c r="B235" s="53" t="s">
        <v>168</v>
      </c>
      <c r="C235" s="50">
        <v>100</v>
      </c>
      <c r="D235" s="50">
        <v>17.36</v>
      </c>
      <c r="E235" s="50">
        <v>9.5</v>
      </c>
      <c r="F235" s="50">
        <v>16.149999999999999</v>
      </c>
      <c r="G235" s="50">
        <v>220</v>
      </c>
      <c r="H235" s="50">
        <v>0.2</v>
      </c>
      <c r="I235" s="50">
        <v>0.9</v>
      </c>
      <c r="J235" s="50">
        <v>5.3999999999999999E-2</v>
      </c>
      <c r="K235" s="50">
        <v>68.290000000000006</v>
      </c>
      <c r="L235" s="50">
        <v>57.38</v>
      </c>
      <c r="M235" s="50">
        <v>77</v>
      </c>
      <c r="N235" s="50">
        <v>22.2</v>
      </c>
      <c r="O235" s="50">
        <v>3.6</v>
      </c>
    </row>
    <row r="236" spans="1:15" ht="15.75" x14ac:dyDescent="0.25">
      <c r="A236" s="52">
        <v>309</v>
      </c>
      <c r="B236" s="53" t="s">
        <v>53</v>
      </c>
      <c r="C236" s="50">
        <v>150</v>
      </c>
      <c r="D236" s="50">
        <v>5.52</v>
      </c>
      <c r="E236" s="50">
        <v>4.5199999999999996</v>
      </c>
      <c r="F236" s="50">
        <v>26.45</v>
      </c>
      <c r="G236" s="50">
        <v>168.45</v>
      </c>
      <c r="H236" s="50">
        <v>0.06</v>
      </c>
      <c r="I236" s="50" t="s">
        <v>22</v>
      </c>
      <c r="J236" s="50" t="s">
        <v>22</v>
      </c>
      <c r="K236" s="50">
        <v>0.97</v>
      </c>
      <c r="L236" s="50">
        <v>4.8600000000000003</v>
      </c>
      <c r="M236" s="50">
        <v>37.17</v>
      </c>
      <c r="N236" s="50">
        <v>21.12</v>
      </c>
      <c r="O236" s="50">
        <v>1.1100000000000001</v>
      </c>
    </row>
    <row r="237" spans="1:15" ht="34.5" customHeight="1" x14ac:dyDescent="0.25">
      <c r="A237" s="52">
        <v>388</v>
      </c>
      <c r="B237" s="53" t="s">
        <v>156</v>
      </c>
      <c r="C237" s="50">
        <v>200</v>
      </c>
      <c r="D237" s="50">
        <v>0.68</v>
      </c>
      <c r="E237" s="50">
        <v>0.28000000000000003</v>
      </c>
      <c r="F237" s="50">
        <v>15.77</v>
      </c>
      <c r="G237" s="50">
        <v>68.2</v>
      </c>
      <c r="H237" s="50">
        <v>1.2E-2</v>
      </c>
      <c r="I237" s="50">
        <v>100</v>
      </c>
      <c r="J237" s="50" t="s">
        <v>22</v>
      </c>
      <c r="K237" s="50">
        <v>0.63</v>
      </c>
      <c r="L237" s="50">
        <v>21.15</v>
      </c>
      <c r="M237" s="50">
        <v>3.44</v>
      </c>
      <c r="N237" s="50">
        <v>3.44</v>
      </c>
      <c r="O237" s="50">
        <v>0.62</v>
      </c>
    </row>
    <row r="238" spans="1:15" ht="24" customHeight="1" x14ac:dyDescent="0.25">
      <c r="A238" s="52" t="s">
        <v>25</v>
      </c>
      <c r="B238" s="53" t="s">
        <v>26</v>
      </c>
      <c r="C238" s="50">
        <v>19</v>
      </c>
      <c r="D238" s="50">
        <v>1.45</v>
      </c>
      <c r="E238" s="50">
        <v>0.55000000000000004</v>
      </c>
      <c r="F238" s="50">
        <v>9.75</v>
      </c>
      <c r="G238" s="50">
        <v>49.8</v>
      </c>
      <c r="H238" s="50">
        <v>2.1000000000000001E-2</v>
      </c>
      <c r="I238" s="50" t="s">
        <v>22</v>
      </c>
      <c r="J238" s="50" t="s">
        <v>22</v>
      </c>
      <c r="K238" s="50">
        <v>0.33</v>
      </c>
      <c r="L238" s="50">
        <v>3.61</v>
      </c>
      <c r="M238" s="50">
        <v>12.35</v>
      </c>
      <c r="N238" s="50">
        <v>2.4700000000000002</v>
      </c>
      <c r="O238" s="50">
        <v>0.23</v>
      </c>
    </row>
    <row r="239" spans="1:15" ht="24" customHeight="1" x14ac:dyDescent="0.25">
      <c r="A239" s="52" t="s">
        <v>25</v>
      </c>
      <c r="B239" s="53" t="s">
        <v>151</v>
      </c>
      <c r="C239" s="50">
        <v>65</v>
      </c>
      <c r="D239" s="50">
        <v>4.3</v>
      </c>
      <c r="E239" s="50">
        <v>0.7</v>
      </c>
      <c r="F239" s="50">
        <v>26.7</v>
      </c>
      <c r="G239" s="50">
        <v>130</v>
      </c>
      <c r="H239" s="50" t="s">
        <v>22</v>
      </c>
      <c r="I239" s="50" t="s">
        <v>22</v>
      </c>
      <c r="J239" s="50" t="s">
        <v>22</v>
      </c>
      <c r="K239" s="50" t="s">
        <v>22</v>
      </c>
      <c r="L239" s="50" t="s">
        <v>22</v>
      </c>
      <c r="M239" s="50" t="s">
        <v>22</v>
      </c>
      <c r="N239" s="50" t="s">
        <v>22</v>
      </c>
      <c r="O239" s="50" t="s">
        <v>22</v>
      </c>
    </row>
    <row r="240" spans="1:15" ht="18" customHeight="1" x14ac:dyDescent="0.25">
      <c r="A240" s="49"/>
      <c r="B240" s="87" t="s">
        <v>27</v>
      </c>
      <c r="C240" s="54">
        <v>716</v>
      </c>
      <c r="D240" s="54">
        <v>35.700000000000003</v>
      </c>
      <c r="E240" s="54">
        <v>26.61</v>
      </c>
      <c r="F240" s="54">
        <v>121.07</v>
      </c>
      <c r="G240" s="88">
        <v>872.99</v>
      </c>
      <c r="H240" s="54">
        <v>0.40699999999999997</v>
      </c>
      <c r="I240" s="54">
        <v>117.07</v>
      </c>
      <c r="J240" s="54">
        <v>7.3999999999999996E-2</v>
      </c>
      <c r="K240" s="54">
        <v>75.900000000000006</v>
      </c>
      <c r="L240" s="54">
        <v>231.92</v>
      </c>
      <c r="M240" s="54">
        <v>271.10000000000002</v>
      </c>
      <c r="N240" s="54">
        <v>77.790000000000006</v>
      </c>
      <c r="O240" s="54">
        <v>9.11</v>
      </c>
    </row>
    <row r="241" spans="1:15" ht="19.5" customHeight="1" x14ac:dyDescent="0.25">
      <c r="A241" s="49"/>
      <c r="B241" s="87" t="s">
        <v>33</v>
      </c>
      <c r="C241" s="54"/>
      <c r="D241" s="54">
        <f>D230+D240</f>
        <v>52.97</v>
      </c>
      <c r="E241" s="54">
        <f t="shared" ref="E241:O241" si="17">E230+E240</f>
        <v>37.769999999999996</v>
      </c>
      <c r="F241" s="54">
        <f t="shared" si="17"/>
        <v>184.57</v>
      </c>
      <c r="G241" s="88">
        <f t="shared" si="17"/>
        <v>1306.04</v>
      </c>
      <c r="H241" s="54">
        <f t="shared" si="17"/>
        <v>0.73499999999999999</v>
      </c>
      <c r="I241" s="54">
        <f t="shared" si="17"/>
        <v>187.49</v>
      </c>
      <c r="J241" s="54">
        <f t="shared" si="17"/>
        <v>0.09</v>
      </c>
      <c r="K241" s="54">
        <f t="shared" si="17"/>
        <v>79.87</v>
      </c>
      <c r="L241" s="54">
        <f t="shared" si="17"/>
        <v>369.59</v>
      </c>
      <c r="M241" s="54">
        <f t="shared" si="17"/>
        <v>579.99</v>
      </c>
      <c r="N241" s="54">
        <f t="shared" si="17"/>
        <v>183.41000000000003</v>
      </c>
      <c r="O241" s="54">
        <f t="shared" si="17"/>
        <v>12.329999999999998</v>
      </c>
    </row>
    <row r="242" spans="1:15" ht="15.75" x14ac:dyDescent="0.25">
      <c r="A242" s="78"/>
      <c r="B242" s="71"/>
      <c r="C242" s="72"/>
      <c r="D242" s="72"/>
      <c r="E242" s="72"/>
      <c r="F242" s="72"/>
      <c r="G242" s="73"/>
      <c r="H242" s="72"/>
      <c r="I242" s="72"/>
      <c r="J242" s="72"/>
      <c r="K242" s="72"/>
      <c r="L242" s="72"/>
      <c r="M242" s="72"/>
      <c r="N242" s="72"/>
      <c r="O242" s="72"/>
    </row>
    <row r="243" spans="1:15" x14ac:dyDescent="0.25">
      <c r="A243" s="98" t="s">
        <v>111</v>
      </c>
      <c r="B243" s="29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x14ac:dyDescent="0.25">
      <c r="A244" s="26"/>
      <c r="B244" s="29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x14ac:dyDescent="0.25">
      <c r="A245" s="26"/>
      <c r="B245" s="29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</row>
    <row r="246" spans="1:15" ht="15.75" x14ac:dyDescent="0.25">
      <c r="A246" s="109" t="s">
        <v>0</v>
      </c>
      <c r="B246" s="109" t="s">
        <v>1</v>
      </c>
      <c r="C246" s="109" t="s">
        <v>2</v>
      </c>
      <c r="D246" s="109" t="s">
        <v>3</v>
      </c>
      <c r="E246" s="109"/>
      <c r="F246" s="109"/>
      <c r="G246" s="42" t="s">
        <v>4</v>
      </c>
      <c r="H246" s="109" t="s">
        <v>6</v>
      </c>
      <c r="I246" s="109"/>
      <c r="J246" s="109"/>
      <c r="K246" s="109"/>
      <c r="L246" s="109" t="s">
        <v>7</v>
      </c>
      <c r="M246" s="109"/>
      <c r="N246" s="109"/>
      <c r="O246" s="109"/>
    </row>
    <row r="247" spans="1:15" ht="47.25" x14ac:dyDescent="0.25">
      <c r="A247" s="109"/>
      <c r="B247" s="109"/>
      <c r="C247" s="109"/>
      <c r="D247" s="42" t="s">
        <v>8</v>
      </c>
      <c r="E247" s="42" t="s">
        <v>9</v>
      </c>
      <c r="F247" s="42" t="s">
        <v>10</v>
      </c>
      <c r="G247" s="42" t="s">
        <v>5</v>
      </c>
      <c r="H247" s="42" t="s">
        <v>143</v>
      </c>
      <c r="I247" s="42" t="s">
        <v>12</v>
      </c>
      <c r="J247" s="42" t="s">
        <v>13</v>
      </c>
      <c r="K247" s="42" t="s">
        <v>14</v>
      </c>
      <c r="L247" s="42" t="s">
        <v>15</v>
      </c>
      <c r="M247" s="42" t="s">
        <v>16</v>
      </c>
      <c r="N247" s="42" t="s">
        <v>17</v>
      </c>
      <c r="O247" s="42" t="s">
        <v>18</v>
      </c>
    </row>
    <row r="248" spans="1:15" ht="14.25" customHeight="1" x14ac:dyDescent="0.25">
      <c r="A248" s="42">
        <v>1</v>
      </c>
      <c r="B248" s="42">
        <v>2</v>
      </c>
      <c r="C248" s="42">
        <v>3</v>
      </c>
      <c r="D248" s="42">
        <v>4</v>
      </c>
      <c r="E248" s="42">
        <v>5</v>
      </c>
      <c r="F248" s="42">
        <v>6</v>
      </c>
      <c r="G248" s="42">
        <v>7</v>
      </c>
      <c r="H248" s="42">
        <v>8</v>
      </c>
      <c r="I248" s="42">
        <v>9</v>
      </c>
      <c r="J248" s="42">
        <v>10</v>
      </c>
      <c r="K248" s="42">
        <v>11</v>
      </c>
      <c r="L248" s="42">
        <v>12</v>
      </c>
      <c r="M248" s="42">
        <v>13</v>
      </c>
      <c r="N248" s="42">
        <v>14</v>
      </c>
      <c r="O248" s="42">
        <v>15</v>
      </c>
    </row>
    <row r="249" spans="1:15" ht="14.25" customHeight="1" x14ac:dyDescent="0.25">
      <c r="A249" s="113" t="s">
        <v>128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5"/>
    </row>
    <row r="250" spans="1:15" ht="15" customHeight="1" x14ac:dyDescent="0.25">
      <c r="A250" s="106" t="s">
        <v>20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8"/>
    </row>
    <row r="251" spans="1:15" ht="17.25" customHeight="1" x14ac:dyDescent="0.25">
      <c r="A251" s="48" t="s">
        <v>25</v>
      </c>
      <c r="B251" s="62" t="s">
        <v>142</v>
      </c>
      <c r="C251" s="54">
        <v>95</v>
      </c>
      <c r="D251" s="44">
        <v>2.2999999999999998</v>
      </c>
      <c r="E251" s="44">
        <v>2.5</v>
      </c>
      <c r="F251" s="44">
        <v>15.9</v>
      </c>
      <c r="G251" s="44">
        <v>95</v>
      </c>
      <c r="H251" s="44" t="s">
        <v>22</v>
      </c>
      <c r="I251" s="44" t="s">
        <v>22</v>
      </c>
      <c r="J251" s="44" t="s">
        <v>22</v>
      </c>
      <c r="K251" s="44" t="s">
        <v>22</v>
      </c>
      <c r="L251" s="44">
        <v>135</v>
      </c>
      <c r="M251" s="44" t="s">
        <v>22</v>
      </c>
      <c r="N251" s="44" t="s">
        <v>22</v>
      </c>
      <c r="O251" s="44" t="s">
        <v>22</v>
      </c>
    </row>
    <row r="252" spans="1:15" ht="19.5" customHeight="1" x14ac:dyDescent="0.25">
      <c r="A252" s="48">
        <v>338</v>
      </c>
      <c r="B252" s="49" t="s">
        <v>132</v>
      </c>
      <c r="C252" s="44">
        <v>100</v>
      </c>
      <c r="D252" s="44">
        <v>0.4</v>
      </c>
      <c r="E252" s="44">
        <v>0.4</v>
      </c>
      <c r="F252" s="44">
        <v>9.8000000000000007</v>
      </c>
      <c r="G252" s="44">
        <v>47</v>
      </c>
      <c r="H252" s="44">
        <v>0.03</v>
      </c>
      <c r="I252" s="44">
        <v>10</v>
      </c>
      <c r="J252" s="44" t="s">
        <v>22</v>
      </c>
      <c r="K252" s="44" t="s">
        <v>22</v>
      </c>
      <c r="L252" s="44">
        <v>16</v>
      </c>
      <c r="M252" s="44">
        <v>11</v>
      </c>
      <c r="N252" s="44">
        <v>9</v>
      </c>
      <c r="O252" s="44">
        <v>2.2000000000000002</v>
      </c>
    </row>
    <row r="253" spans="1:15" ht="19.5" customHeight="1" x14ac:dyDescent="0.25">
      <c r="A253" s="49">
        <v>211</v>
      </c>
      <c r="B253" s="51" t="s">
        <v>139</v>
      </c>
      <c r="C253" s="44">
        <v>150</v>
      </c>
      <c r="D253" s="44">
        <v>19.45</v>
      </c>
      <c r="E253" s="44">
        <v>22.2</v>
      </c>
      <c r="F253" s="44">
        <v>2.6</v>
      </c>
      <c r="G253" s="44">
        <v>289.01</v>
      </c>
      <c r="H253" s="44">
        <v>0.11</v>
      </c>
      <c r="I253" s="44">
        <v>0.35</v>
      </c>
      <c r="J253" s="44">
        <v>0.28999999999999998</v>
      </c>
      <c r="K253" s="44">
        <v>0.75</v>
      </c>
      <c r="L253" s="44">
        <v>282</v>
      </c>
      <c r="M253" s="44">
        <v>336.55</v>
      </c>
      <c r="N253" s="44">
        <v>23.81</v>
      </c>
      <c r="O253" s="44">
        <v>2.97</v>
      </c>
    </row>
    <row r="254" spans="1:15" ht="34.5" customHeight="1" x14ac:dyDescent="0.25">
      <c r="A254" s="52">
        <v>382</v>
      </c>
      <c r="B254" s="53" t="s">
        <v>145</v>
      </c>
      <c r="C254" s="50">
        <v>200</v>
      </c>
      <c r="D254" s="50">
        <v>4.08</v>
      </c>
      <c r="E254" s="50">
        <v>3.54</v>
      </c>
      <c r="F254" s="50">
        <v>14.97</v>
      </c>
      <c r="G254" s="50">
        <v>98.6</v>
      </c>
      <c r="H254" s="50">
        <v>0.06</v>
      </c>
      <c r="I254" s="50">
        <v>1.59</v>
      </c>
      <c r="J254" s="50">
        <v>0.02</v>
      </c>
      <c r="K254" s="50" t="s">
        <v>22</v>
      </c>
      <c r="L254" s="50">
        <v>152.05000000000001</v>
      </c>
      <c r="M254" s="50">
        <v>124.56</v>
      </c>
      <c r="N254" s="50">
        <v>21.34</v>
      </c>
      <c r="O254" s="50">
        <v>0.47</v>
      </c>
    </row>
    <row r="255" spans="1:15" ht="18" customHeight="1" x14ac:dyDescent="0.25">
      <c r="A255" s="52" t="s">
        <v>25</v>
      </c>
      <c r="B255" s="53" t="s">
        <v>26</v>
      </c>
      <c r="C255" s="54">
        <v>38</v>
      </c>
      <c r="D255" s="44">
        <v>2.9</v>
      </c>
      <c r="E255" s="44">
        <v>1.1000000000000001</v>
      </c>
      <c r="F255" s="44">
        <v>19.5</v>
      </c>
      <c r="G255" s="44">
        <v>99.6</v>
      </c>
      <c r="H255" s="44">
        <v>4.2000000000000003E-2</v>
      </c>
      <c r="I255" s="44" t="s">
        <v>22</v>
      </c>
      <c r="J255" s="44" t="s">
        <v>22</v>
      </c>
      <c r="K255" s="44">
        <v>0.65</v>
      </c>
      <c r="L255" s="44">
        <v>7.22</v>
      </c>
      <c r="M255" s="44">
        <v>24.7</v>
      </c>
      <c r="N255" s="44">
        <v>4.9400000000000004</v>
      </c>
      <c r="O255" s="44">
        <v>0.46</v>
      </c>
    </row>
    <row r="256" spans="1:15" ht="20.25" customHeight="1" x14ac:dyDescent="0.25">
      <c r="A256" s="40"/>
      <c r="B256" s="46" t="s">
        <v>27</v>
      </c>
      <c r="C256" s="42">
        <f>100+150+200</f>
        <v>450</v>
      </c>
      <c r="D256" s="42">
        <f>SUM(D251:D255)</f>
        <v>29.129999999999995</v>
      </c>
      <c r="E256" s="42">
        <f t="shared" ref="E256:O256" si="18">SUM(E251:E255)</f>
        <v>29.74</v>
      </c>
      <c r="F256" s="42">
        <f t="shared" si="18"/>
        <v>62.77</v>
      </c>
      <c r="G256" s="47">
        <f t="shared" si="18"/>
        <v>629.21</v>
      </c>
      <c r="H256" s="42">
        <f t="shared" si="18"/>
        <v>0.24200000000000002</v>
      </c>
      <c r="I256" s="42">
        <f t="shared" si="18"/>
        <v>11.94</v>
      </c>
      <c r="J256" s="42">
        <f t="shared" si="18"/>
        <v>0.31</v>
      </c>
      <c r="K256" s="42">
        <f t="shared" si="18"/>
        <v>1.4</v>
      </c>
      <c r="L256" s="42">
        <f t="shared" si="18"/>
        <v>592.27</v>
      </c>
      <c r="M256" s="42">
        <f t="shared" si="18"/>
        <v>496.81</v>
      </c>
      <c r="N256" s="42">
        <f t="shared" si="18"/>
        <v>59.09</v>
      </c>
      <c r="O256" s="42">
        <f t="shared" si="18"/>
        <v>6.1</v>
      </c>
    </row>
    <row r="257" spans="1:15" ht="20.25" customHeight="1" x14ac:dyDescent="0.25">
      <c r="A257" s="100" t="s">
        <v>28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2"/>
    </row>
    <row r="258" spans="1:15" ht="32.25" customHeight="1" x14ac:dyDescent="0.25">
      <c r="A258" s="69">
        <v>71</v>
      </c>
      <c r="B258" s="53" t="s">
        <v>140</v>
      </c>
      <c r="C258" s="50">
        <v>60</v>
      </c>
      <c r="D258" s="50">
        <v>0.66</v>
      </c>
      <c r="E258" s="50">
        <v>0.12</v>
      </c>
      <c r="F258" s="50">
        <v>2.2799999999999998</v>
      </c>
      <c r="G258" s="50">
        <v>13.2</v>
      </c>
      <c r="H258" s="50">
        <v>3.5999999999999997E-2</v>
      </c>
      <c r="I258" s="50">
        <v>10.5</v>
      </c>
      <c r="J258" s="50" t="s">
        <v>22</v>
      </c>
      <c r="K258" s="50">
        <v>0.42</v>
      </c>
      <c r="L258" s="50">
        <v>8.4</v>
      </c>
      <c r="M258" s="50">
        <v>15.6</v>
      </c>
      <c r="N258" s="50">
        <v>12</v>
      </c>
      <c r="O258" s="50">
        <v>0.54</v>
      </c>
    </row>
    <row r="259" spans="1:15" ht="20.25" customHeight="1" x14ac:dyDescent="0.25">
      <c r="A259" s="52" t="s">
        <v>113</v>
      </c>
      <c r="B259" s="53" t="s">
        <v>132</v>
      </c>
      <c r="C259" s="50">
        <v>100</v>
      </c>
      <c r="D259" s="50">
        <v>0.83</v>
      </c>
      <c r="E259" s="50">
        <v>0.17</v>
      </c>
      <c r="F259" s="50">
        <v>7.5</v>
      </c>
      <c r="G259" s="50">
        <v>38</v>
      </c>
      <c r="H259" s="50">
        <v>0.06</v>
      </c>
      <c r="I259" s="50">
        <v>38</v>
      </c>
      <c r="J259" s="50">
        <v>0.01</v>
      </c>
      <c r="K259" s="50">
        <v>0.2</v>
      </c>
      <c r="L259" s="50">
        <v>35</v>
      </c>
      <c r="M259" s="50">
        <v>17</v>
      </c>
      <c r="N259" s="50">
        <v>11</v>
      </c>
      <c r="O259" s="50">
        <v>0.1</v>
      </c>
    </row>
    <row r="260" spans="1:15" ht="20.25" customHeight="1" x14ac:dyDescent="0.25">
      <c r="A260" s="52">
        <v>82</v>
      </c>
      <c r="B260" s="53" t="s">
        <v>88</v>
      </c>
      <c r="C260" s="50" t="s">
        <v>153</v>
      </c>
      <c r="D260" s="50">
        <v>2.94</v>
      </c>
      <c r="E260" s="50">
        <v>4.9400000000000004</v>
      </c>
      <c r="F260" s="50">
        <v>8.75</v>
      </c>
      <c r="G260" s="50">
        <v>98.2</v>
      </c>
      <c r="H260" s="50">
        <v>0.04</v>
      </c>
      <c r="I260" s="50">
        <v>8.5399999999999991</v>
      </c>
      <c r="J260" s="50" t="s">
        <v>22</v>
      </c>
      <c r="K260" s="50">
        <v>1.95</v>
      </c>
      <c r="L260" s="50">
        <v>41.58</v>
      </c>
      <c r="M260" s="50">
        <v>54.58</v>
      </c>
      <c r="N260" s="50">
        <v>22.76</v>
      </c>
      <c r="O260" s="50">
        <v>1.07</v>
      </c>
    </row>
    <row r="261" spans="1:15" ht="20.25" customHeight="1" x14ac:dyDescent="0.25">
      <c r="A261" s="52" t="s">
        <v>113</v>
      </c>
      <c r="B261" s="53" t="s">
        <v>138</v>
      </c>
      <c r="C261" s="50">
        <v>100</v>
      </c>
      <c r="D261" s="50">
        <v>13.7</v>
      </c>
      <c r="E261" s="50">
        <v>13.2</v>
      </c>
      <c r="F261" s="50">
        <v>1.4</v>
      </c>
      <c r="G261" s="50">
        <v>183.2</v>
      </c>
      <c r="H261" s="50">
        <v>1.9E-2</v>
      </c>
      <c r="I261" s="50">
        <v>0.95</v>
      </c>
      <c r="J261" s="50">
        <v>0.02</v>
      </c>
      <c r="K261" s="50">
        <v>0.22500000000000001</v>
      </c>
      <c r="L261" s="50">
        <v>17.79</v>
      </c>
      <c r="M261" s="50">
        <v>76.5</v>
      </c>
      <c r="N261" s="50">
        <v>14.81</v>
      </c>
      <c r="O261" s="50">
        <v>0.34</v>
      </c>
    </row>
    <row r="262" spans="1:15" ht="20.25" customHeight="1" x14ac:dyDescent="0.25">
      <c r="A262" s="52" t="s">
        <v>113</v>
      </c>
      <c r="B262" s="53" t="s">
        <v>130</v>
      </c>
      <c r="C262" s="50">
        <v>150</v>
      </c>
      <c r="D262" s="50">
        <v>2</v>
      </c>
      <c r="E262" s="50">
        <v>4.0999999999999996</v>
      </c>
      <c r="F262" s="50">
        <v>35.200000000000003</v>
      </c>
      <c r="G262" s="50">
        <v>185.7</v>
      </c>
      <c r="H262" s="50">
        <v>5.0999999999999997E-2</v>
      </c>
      <c r="I262" s="50">
        <v>2.2200000000000002</v>
      </c>
      <c r="J262" s="50">
        <v>0.21</v>
      </c>
      <c r="K262" s="50">
        <v>0.33</v>
      </c>
      <c r="L262" s="50">
        <v>16.95</v>
      </c>
      <c r="M262" s="50">
        <v>6.93</v>
      </c>
      <c r="N262" s="50">
        <v>23.55</v>
      </c>
      <c r="O262" s="50">
        <v>0.51200000000000001</v>
      </c>
    </row>
    <row r="263" spans="1:15" ht="20.25" customHeight="1" x14ac:dyDescent="0.25">
      <c r="A263" s="52">
        <v>349</v>
      </c>
      <c r="B263" s="53" t="s">
        <v>155</v>
      </c>
      <c r="C263" s="50">
        <v>200</v>
      </c>
      <c r="D263" s="50">
        <v>0.66</v>
      </c>
      <c r="E263" s="50">
        <v>0.09</v>
      </c>
      <c r="F263" s="50">
        <v>27.02</v>
      </c>
      <c r="G263" s="50">
        <v>112.8</v>
      </c>
      <c r="H263" s="50">
        <v>0.02</v>
      </c>
      <c r="I263" s="50">
        <v>0.73</v>
      </c>
      <c r="J263" s="50" t="s">
        <v>22</v>
      </c>
      <c r="K263" s="50">
        <v>0.51</v>
      </c>
      <c r="L263" s="50">
        <v>32.33</v>
      </c>
      <c r="M263" s="50">
        <v>23.44</v>
      </c>
      <c r="N263" s="50">
        <v>17.46</v>
      </c>
      <c r="O263" s="50">
        <v>0.69</v>
      </c>
    </row>
    <row r="264" spans="1:15" ht="20.25" customHeight="1" x14ac:dyDescent="0.25">
      <c r="A264" s="52" t="s">
        <v>25</v>
      </c>
      <c r="B264" s="53" t="s">
        <v>26</v>
      </c>
      <c r="C264" s="50">
        <v>19</v>
      </c>
      <c r="D264" s="50">
        <v>1.45</v>
      </c>
      <c r="E264" s="50">
        <v>0.55000000000000004</v>
      </c>
      <c r="F264" s="50">
        <v>9.75</v>
      </c>
      <c r="G264" s="50">
        <v>49.8</v>
      </c>
      <c r="H264" s="50">
        <v>2.1000000000000001E-2</v>
      </c>
      <c r="I264" s="50" t="s">
        <v>22</v>
      </c>
      <c r="J264" s="50" t="s">
        <v>22</v>
      </c>
      <c r="K264" s="50">
        <v>0.33</v>
      </c>
      <c r="L264" s="50">
        <v>3.61</v>
      </c>
      <c r="M264" s="50">
        <v>12.35</v>
      </c>
      <c r="N264" s="50">
        <v>2.4700000000000002</v>
      </c>
      <c r="O264" s="50">
        <v>0.23</v>
      </c>
    </row>
    <row r="265" spans="1:15" ht="20.25" customHeight="1" x14ac:dyDescent="0.25">
      <c r="A265" s="52" t="s">
        <v>25</v>
      </c>
      <c r="B265" s="53" t="s">
        <v>151</v>
      </c>
      <c r="C265" s="50">
        <v>65</v>
      </c>
      <c r="D265" s="50">
        <v>4.3</v>
      </c>
      <c r="E265" s="50">
        <v>0.7</v>
      </c>
      <c r="F265" s="50">
        <v>26.7</v>
      </c>
      <c r="G265" s="50">
        <v>130</v>
      </c>
      <c r="H265" s="50" t="s">
        <v>22</v>
      </c>
      <c r="I265" s="50" t="s">
        <v>22</v>
      </c>
      <c r="J265" s="50" t="s">
        <v>22</v>
      </c>
      <c r="K265" s="50" t="s">
        <v>22</v>
      </c>
      <c r="L265" s="50" t="s">
        <v>22</v>
      </c>
      <c r="M265" s="50" t="s">
        <v>22</v>
      </c>
      <c r="N265" s="50" t="s">
        <v>22</v>
      </c>
      <c r="O265" s="50" t="s">
        <v>22</v>
      </c>
    </row>
    <row r="266" spans="1:15" ht="20.25" customHeight="1" x14ac:dyDescent="0.25">
      <c r="A266" s="49"/>
      <c r="B266" s="87" t="s">
        <v>27</v>
      </c>
      <c r="C266" s="91">
        <v>716</v>
      </c>
      <c r="D266" s="54">
        <v>26.54</v>
      </c>
      <c r="E266" s="54">
        <v>23.87</v>
      </c>
      <c r="F266" s="54">
        <v>118.6</v>
      </c>
      <c r="G266" s="88">
        <v>810.9</v>
      </c>
      <c r="H266" s="54">
        <v>0.247</v>
      </c>
      <c r="I266" s="54">
        <v>60.94</v>
      </c>
      <c r="J266" s="54">
        <v>0.24</v>
      </c>
      <c r="K266" s="54">
        <v>3.9649999999999999</v>
      </c>
      <c r="L266" s="54">
        <v>155.66</v>
      </c>
      <c r="M266" s="54">
        <v>206.4</v>
      </c>
      <c r="N266" s="54">
        <v>104.05</v>
      </c>
      <c r="O266" s="54">
        <v>3.4820000000000002</v>
      </c>
    </row>
    <row r="267" spans="1:15" ht="20.25" customHeight="1" x14ac:dyDescent="0.25">
      <c r="A267" s="49"/>
      <c r="B267" s="87" t="s">
        <v>33</v>
      </c>
      <c r="C267" s="91"/>
      <c r="D267" s="54">
        <f>D256+D266</f>
        <v>55.669999999999995</v>
      </c>
      <c r="E267" s="54">
        <f t="shared" ref="E267:O267" si="19">E256+E266</f>
        <v>53.61</v>
      </c>
      <c r="F267" s="54">
        <f t="shared" si="19"/>
        <v>181.37</v>
      </c>
      <c r="G267" s="88">
        <f t="shared" si="19"/>
        <v>1440.1100000000001</v>
      </c>
      <c r="H267" s="54">
        <f t="shared" si="19"/>
        <v>0.48899999999999999</v>
      </c>
      <c r="I267" s="54">
        <f t="shared" si="19"/>
        <v>72.88</v>
      </c>
      <c r="J267" s="54">
        <f t="shared" si="19"/>
        <v>0.55000000000000004</v>
      </c>
      <c r="K267" s="54">
        <f t="shared" si="19"/>
        <v>5.3650000000000002</v>
      </c>
      <c r="L267" s="54">
        <f t="shared" si="19"/>
        <v>747.93</v>
      </c>
      <c r="M267" s="54">
        <f t="shared" si="19"/>
        <v>703.21</v>
      </c>
      <c r="N267" s="54">
        <f t="shared" si="19"/>
        <v>163.13999999999999</v>
      </c>
      <c r="O267" s="54">
        <f t="shared" si="19"/>
        <v>9.5820000000000007</v>
      </c>
    </row>
    <row r="268" spans="1:15" ht="20.25" customHeight="1" x14ac:dyDescent="0.25">
      <c r="A268" s="92"/>
      <c r="B268" s="93"/>
      <c r="C268" s="94"/>
      <c r="D268" s="95"/>
      <c r="E268" s="95"/>
      <c r="F268" s="95"/>
      <c r="G268" s="96"/>
      <c r="H268" s="95"/>
      <c r="I268" s="95"/>
      <c r="J268" s="95"/>
      <c r="K268" s="95"/>
      <c r="L268" s="95"/>
      <c r="M268" s="95"/>
      <c r="N268" s="95"/>
      <c r="O268" s="97"/>
    </row>
    <row r="269" spans="1:15" x14ac:dyDescent="0.25">
      <c r="A269" s="110" t="s">
        <v>111</v>
      </c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2"/>
    </row>
    <row r="270" spans="1:15" ht="15.75" x14ac:dyDescent="0.25">
      <c r="A270" s="63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5"/>
    </row>
    <row r="271" spans="1:15" ht="15.75" x14ac:dyDescent="0.25">
      <c r="A271" s="43"/>
      <c r="B271" s="46" t="s">
        <v>103</v>
      </c>
      <c r="C271" s="86">
        <f>(C24+C48+C74+C100+C126+C152+C177+C203+C230+C256)/10</f>
        <v>518</v>
      </c>
      <c r="D271" s="58">
        <f t="shared" ref="D271:O271" si="20">(D24+D48+D74+D100+D126+D152+D177+D203+D230+D256)/10</f>
        <v>24.873999999999999</v>
      </c>
      <c r="E271" s="58">
        <f t="shared" si="20"/>
        <v>22.391000000000002</v>
      </c>
      <c r="F271" s="58">
        <f t="shared" si="20"/>
        <v>71.844000000000008</v>
      </c>
      <c r="G271" s="59">
        <f t="shared" si="20"/>
        <v>587.45900000000006</v>
      </c>
      <c r="H271" s="58">
        <f t="shared" si="20"/>
        <v>0.3226</v>
      </c>
      <c r="I271" s="58">
        <f t="shared" si="20"/>
        <v>20.214999999999996</v>
      </c>
      <c r="J271" s="58">
        <f t="shared" si="20"/>
        <v>0.17370000000000002</v>
      </c>
      <c r="K271" s="58">
        <f t="shared" si="20"/>
        <v>8.6471000000000018</v>
      </c>
      <c r="L271" s="58">
        <f t="shared" si="20"/>
        <v>380.77200000000005</v>
      </c>
      <c r="M271" s="58">
        <f t="shared" si="20"/>
        <v>377.08100000000002</v>
      </c>
      <c r="N271" s="58">
        <f t="shared" si="20"/>
        <v>72.806000000000012</v>
      </c>
      <c r="O271" s="58">
        <f t="shared" si="20"/>
        <v>4.9391999999999996</v>
      </c>
    </row>
    <row r="272" spans="1:15" ht="15.75" x14ac:dyDescent="0.25">
      <c r="A272" s="43"/>
      <c r="B272" s="46" t="s">
        <v>141</v>
      </c>
      <c r="C272" s="43"/>
      <c r="D272" s="60">
        <f>D271*100/77</f>
        <v>32.303896103896108</v>
      </c>
      <c r="E272" s="60">
        <f>22.67*100/79</f>
        <v>28.696202531645568</v>
      </c>
      <c r="F272" s="60">
        <f>F271*100/335</f>
        <v>21.445970149253732</v>
      </c>
      <c r="G272" s="61">
        <f>G271*100/2350</f>
        <v>24.998255319148939</v>
      </c>
      <c r="H272" s="60">
        <f>0.32*100/1.2</f>
        <v>26.666666666666668</v>
      </c>
      <c r="I272" s="60">
        <f>20.22*100/60</f>
        <v>33.700000000000003</v>
      </c>
      <c r="J272" s="60">
        <f>J271*100/0.7</f>
        <v>24.814285714285717</v>
      </c>
      <c r="K272" s="60">
        <f>K271*100/10</f>
        <v>86.471000000000018</v>
      </c>
      <c r="L272" s="60">
        <f>L271*100/1100</f>
        <v>34.615636363636369</v>
      </c>
      <c r="M272" s="60">
        <f>M271*100/1650</f>
        <v>22.853393939393939</v>
      </c>
      <c r="N272" s="60">
        <f>N271*100/250</f>
        <v>29.122400000000006</v>
      </c>
      <c r="O272" s="60">
        <f>O271*100/12</f>
        <v>41.16</v>
      </c>
    </row>
    <row r="273" spans="1:15" ht="15.75" x14ac:dyDescent="0.25">
      <c r="A273" s="43"/>
      <c r="B273" s="46" t="s">
        <v>116</v>
      </c>
      <c r="C273" s="43"/>
      <c r="D273" s="58">
        <v>19.25</v>
      </c>
      <c r="E273" s="58">
        <v>19.75</v>
      </c>
      <c r="F273" s="58">
        <v>83.75</v>
      </c>
      <c r="G273" s="59">
        <v>587.5</v>
      </c>
      <c r="H273" s="58">
        <v>0.3</v>
      </c>
      <c r="I273" s="58">
        <v>15</v>
      </c>
      <c r="J273" s="58">
        <v>0.18</v>
      </c>
      <c r="K273" s="58">
        <v>2.5</v>
      </c>
      <c r="L273" s="58">
        <v>275</v>
      </c>
      <c r="M273" s="58">
        <v>412.5</v>
      </c>
      <c r="N273" s="58">
        <v>62.5</v>
      </c>
      <c r="O273" s="58">
        <v>3</v>
      </c>
    </row>
    <row r="274" spans="1:15" ht="15.75" x14ac:dyDescent="0.25">
      <c r="A274" s="43"/>
      <c r="B274" s="46"/>
      <c r="C274" s="43"/>
      <c r="D274" s="58"/>
      <c r="E274" s="58"/>
      <c r="F274" s="58"/>
      <c r="G274" s="59"/>
      <c r="H274" s="58"/>
      <c r="I274" s="58"/>
      <c r="J274" s="58"/>
      <c r="K274" s="58"/>
      <c r="L274" s="58"/>
      <c r="M274" s="58"/>
      <c r="N274" s="58"/>
      <c r="O274" s="58"/>
    </row>
    <row r="275" spans="1:15" ht="15.75" x14ac:dyDescent="0.25">
      <c r="A275" s="103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5"/>
    </row>
    <row r="276" spans="1:15" ht="15.75" x14ac:dyDescent="0.25">
      <c r="A276" s="69"/>
      <c r="B276" s="70" t="s">
        <v>104</v>
      </c>
      <c r="C276" s="50">
        <f>(C34+C58+C84+C109+C136+C162+C187+C213+C240+C266)/10</f>
        <v>710.85</v>
      </c>
      <c r="D276" s="79">
        <v>28.42</v>
      </c>
      <c r="E276" s="79">
        <v>26.01</v>
      </c>
      <c r="F276" s="79">
        <v>114.94</v>
      </c>
      <c r="G276" s="80">
        <v>828.08</v>
      </c>
      <c r="H276" s="79">
        <v>0.42</v>
      </c>
      <c r="I276" s="79">
        <v>75.28</v>
      </c>
      <c r="J276" s="79">
        <v>0.62</v>
      </c>
      <c r="K276" s="79">
        <v>14.05</v>
      </c>
      <c r="L276" s="79">
        <v>152.91</v>
      </c>
      <c r="M276" s="79">
        <v>343.16</v>
      </c>
      <c r="N276" s="79">
        <v>135.74</v>
      </c>
      <c r="O276" s="79">
        <v>7.94</v>
      </c>
    </row>
    <row r="277" spans="1:15" ht="15.75" x14ac:dyDescent="0.25">
      <c r="A277" s="75"/>
      <c r="B277" s="83" t="s">
        <v>141</v>
      </c>
      <c r="C277" s="53"/>
      <c r="D277" s="84">
        <v>37</v>
      </c>
      <c r="E277" s="84">
        <v>33</v>
      </c>
      <c r="F277" s="84">
        <v>34</v>
      </c>
      <c r="G277" s="85">
        <v>35</v>
      </c>
      <c r="H277" s="84">
        <v>35</v>
      </c>
      <c r="I277" s="84">
        <v>125</v>
      </c>
      <c r="J277" s="84">
        <v>88</v>
      </c>
      <c r="K277" s="84">
        <v>140</v>
      </c>
      <c r="L277" s="84">
        <v>14</v>
      </c>
      <c r="M277" s="84">
        <v>21</v>
      </c>
      <c r="N277" s="84">
        <v>54</v>
      </c>
      <c r="O277" s="84">
        <v>79</v>
      </c>
    </row>
    <row r="278" spans="1:15" ht="15.75" x14ac:dyDescent="0.25">
      <c r="A278" s="75"/>
      <c r="B278" s="83" t="s">
        <v>169</v>
      </c>
      <c r="C278" s="53"/>
      <c r="D278" s="79">
        <v>26.95</v>
      </c>
      <c r="E278" s="79">
        <v>27.65</v>
      </c>
      <c r="F278" s="79">
        <v>117.25</v>
      </c>
      <c r="G278" s="80">
        <v>822.5</v>
      </c>
      <c r="H278" s="79">
        <v>0.42</v>
      </c>
      <c r="I278" s="79">
        <v>21</v>
      </c>
      <c r="J278" s="79">
        <v>0.25</v>
      </c>
      <c r="K278" s="79">
        <v>3.5</v>
      </c>
      <c r="L278" s="79">
        <v>385</v>
      </c>
      <c r="M278" s="79">
        <v>577.5</v>
      </c>
      <c r="N278" s="79">
        <v>87.5</v>
      </c>
      <c r="O278" s="79">
        <v>4.2</v>
      </c>
    </row>
    <row r="279" spans="1:15" ht="15.75" x14ac:dyDescent="0.25">
      <c r="A279" s="75"/>
      <c r="B279" s="83"/>
      <c r="C279" s="53"/>
      <c r="D279" s="79"/>
      <c r="E279" s="79"/>
      <c r="F279" s="79"/>
      <c r="G279" s="80"/>
      <c r="H279" s="79"/>
      <c r="I279" s="79"/>
      <c r="J279" s="79"/>
      <c r="K279" s="79"/>
      <c r="L279" s="79"/>
      <c r="M279" s="79"/>
      <c r="N279" s="79"/>
      <c r="O279" s="79"/>
    </row>
    <row r="280" spans="1:15" ht="15.75" x14ac:dyDescent="0.25">
      <c r="A280" s="75"/>
      <c r="B280" s="83"/>
      <c r="C280" s="53"/>
      <c r="D280" s="79"/>
      <c r="E280" s="79"/>
      <c r="F280" s="79"/>
      <c r="G280" s="80"/>
      <c r="H280" s="79"/>
      <c r="I280" s="79"/>
      <c r="J280" s="79"/>
      <c r="K280" s="79"/>
      <c r="L280" s="79"/>
      <c r="M280" s="79"/>
      <c r="N280" s="79"/>
      <c r="O280" s="79"/>
    </row>
    <row r="281" spans="1:15" ht="15.75" x14ac:dyDescent="0.25">
      <c r="A281" s="75"/>
      <c r="B281" s="83" t="s">
        <v>102</v>
      </c>
      <c r="C281" s="53"/>
      <c r="D281" s="80">
        <f>(D35+D59+D85+D110+D137+D163+D188+D214+D241+D267)/10</f>
        <v>53.29</v>
      </c>
      <c r="E281" s="80">
        <f t="shared" ref="E281:O281" si="21">(E35+E59+E85+E110+E137+E163+E188+E214+E241+E267)/10</f>
        <v>48.403999999999996</v>
      </c>
      <c r="F281" s="80">
        <f t="shared" si="21"/>
        <v>186.78400000000002</v>
      </c>
      <c r="G281" s="80">
        <f t="shared" si="21"/>
        <v>1415.5400000000002</v>
      </c>
      <c r="H281" s="80">
        <f t="shared" si="21"/>
        <v>0.74629999999999996</v>
      </c>
      <c r="I281" s="80">
        <f t="shared" si="21"/>
        <v>95.492999999999995</v>
      </c>
      <c r="J281" s="80">
        <f t="shared" si="21"/>
        <v>0.79200000000000004</v>
      </c>
      <c r="K281" s="80">
        <f t="shared" si="21"/>
        <v>22.692600000000006</v>
      </c>
      <c r="L281" s="80">
        <f t="shared" si="21"/>
        <v>533.68500000000006</v>
      </c>
      <c r="M281" s="80">
        <f t="shared" si="21"/>
        <v>720.23800000000006</v>
      </c>
      <c r="N281" s="80">
        <f t="shared" si="21"/>
        <v>208.54500000000002</v>
      </c>
      <c r="O281" s="80">
        <f t="shared" si="21"/>
        <v>12.881600000000001</v>
      </c>
    </row>
    <row r="282" spans="1:15" ht="15.75" x14ac:dyDescent="0.25">
      <c r="A282" s="49"/>
      <c r="B282" s="87" t="s">
        <v>116</v>
      </c>
      <c r="C282" s="49"/>
      <c r="D282" s="90">
        <v>46.2</v>
      </c>
      <c r="E282" s="90">
        <v>47.2</v>
      </c>
      <c r="F282" s="90">
        <v>201</v>
      </c>
      <c r="G282" s="90">
        <v>1410</v>
      </c>
      <c r="H282" s="90">
        <v>0.72</v>
      </c>
      <c r="I282" s="90">
        <v>36</v>
      </c>
      <c r="J282" s="90">
        <v>0.42</v>
      </c>
      <c r="K282" s="90">
        <v>6</v>
      </c>
      <c r="L282" s="90">
        <v>660</v>
      </c>
      <c r="M282" s="90">
        <v>990</v>
      </c>
      <c r="N282" s="90">
        <v>150</v>
      </c>
      <c r="O282" s="90">
        <v>7.2</v>
      </c>
    </row>
    <row r="283" spans="1:15" ht="15.75" x14ac:dyDescent="0.25">
      <c r="A283" s="49"/>
      <c r="B283" s="87"/>
      <c r="C283" s="4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1:15" x14ac:dyDescent="0.25">
      <c r="A284" s="26" t="s">
        <v>111</v>
      </c>
      <c r="B284" s="29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</row>
  </sheetData>
  <mergeCells count="118">
    <mergeCell ref="K2:O2"/>
    <mergeCell ref="T4:U4"/>
    <mergeCell ref="A1:B1"/>
    <mergeCell ref="N1:O1"/>
    <mergeCell ref="P1:T1"/>
    <mergeCell ref="A2:B2"/>
    <mergeCell ref="P2:T2"/>
    <mergeCell ref="J1:M1"/>
    <mergeCell ref="L13:O13"/>
    <mergeCell ref="A13:A14"/>
    <mergeCell ref="B13:B14"/>
    <mergeCell ref="C13:C14"/>
    <mergeCell ref="D13:F13"/>
    <mergeCell ref="H13:K13"/>
    <mergeCell ref="A6:R6"/>
    <mergeCell ref="A7:R7"/>
    <mergeCell ref="A8:R8"/>
    <mergeCell ref="A9:R9"/>
    <mergeCell ref="S6:U9"/>
    <mergeCell ref="A5:B5"/>
    <mergeCell ref="R5:S5"/>
    <mergeCell ref="T5:U5"/>
    <mergeCell ref="P3:U3"/>
    <mergeCell ref="A4:B4"/>
    <mergeCell ref="R4:S4"/>
    <mergeCell ref="A16:O16"/>
    <mergeCell ref="A17:O17"/>
    <mergeCell ref="A39:A40"/>
    <mergeCell ref="B39:B40"/>
    <mergeCell ref="C39:C40"/>
    <mergeCell ref="D39:F39"/>
    <mergeCell ref="H39:K39"/>
    <mergeCell ref="L39:O39"/>
    <mergeCell ref="A11:C11"/>
    <mergeCell ref="A10:C10"/>
    <mergeCell ref="M4:O4"/>
    <mergeCell ref="A25:O25"/>
    <mergeCell ref="K4:L4"/>
    <mergeCell ref="K5:O5"/>
    <mergeCell ref="A42:A43"/>
    <mergeCell ref="B42:O42"/>
    <mergeCell ref="B43:O43"/>
    <mergeCell ref="A63:A64"/>
    <mergeCell ref="B63:B64"/>
    <mergeCell ref="C63:C64"/>
    <mergeCell ref="D63:F63"/>
    <mergeCell ref="H63:K63"/>
    <mergeCell ref="L63:O63"/>
    <mergeCell ref="B49:O49"/>
    <mergeCell ref="A115:A116"/>
    <mergeCell ref="B115:B116"/>
    <mergeCell ref="C115:C116"/>
    <mergeCell ref="D115:F115"/>
    <mergeCell ref="H115:K115"/>
    <mergeCell ref="L115:O115"/>
    <mergeCell ref="A118:O118"/>
    <mergeCell ref="A119:O119"/>
    <mergeCell ref="A66:O66"/>
    <mergeCell ref="A67:O67"/>
    <mergeCell ref="A90:A91"/>
    <mergeCell ref="B90:B91"/>
    <mergeCell ref="C90:C91"/>
    <mergeCell ref="D90:F90"/>
    <mergeCell ref="H90:K90"/>
    <mergeCell ref="L90:O90"/>
    <mergeCell ref="A93:A94"/>
    <mergeCell ref="B93:O93"/>
    <mergeCell ref="B94:O94"/>
    <mergeCell ref="A75:O75"/>
    <mergeCell ref="A101:O101"/>
    <mergeCell ref="A141:A142"/>
    <mergeCell ref="B141:B142"/>
    <mergeCell ref="C141:C142"/>
    <mergeCell ref="D141:F141"/>
    <mergeCell ref="H141:K141"/>
    <mergeCell ref="L141:O141"/>
    <mergeCell ref="A144:O144"/>
    <mergeCell ref="A145:O145"/>
    <mergeCell ref="A167:A168"/>
    <mergeCell ref="B167:B168"/>
    <mergeCell ref="C167:C168"/>
    <mergeCell ref="D167:F167"/>
    <mergeCell ref="H167:K167"/>
    <mergeCell ref="L167:O167"/>
    <mergeCell ref="L246:O246"/>
    <mergeCell ref="A170:O170"/>
    <mergeCell ref="A171:O171"/>
    <mergeCell ref="A193:A194"/>
    <mergeCell ref="B193:B194"/>
    <mergeCell ref="C193:C194"/>
    <mergeCell ref="D193:F193"/>
    <mergeCell ref="H193:K193"/>
    <mergeCell ref="L193:O193"/>
    <mergeCell ref="A196:O196"/>
    <mergeCell ref="A127:O127"/>
    <mergeCell ref="A153:O153"/>
    <mergeCell ref="A178:O178"/>
    <mergeCell ref="A204:O204"/>
    <mergeCell ref="A231:O231"/>
    <mergeCell ref="A257:O257"/>
    <mergeCell ref="A275:O275"/>
    <mergeCell ref="A197:O197"/>
    <mergeCell ref="A219:A220"/>
    <mergeCell ref="B219:B220"/>
    <mergeCell ref="C219:C220"/>
    <mergeCell ref="D219:F219"/>
    <mergeCell ref="H219:K219"/>
    <mergeCell ref="L219:O219"/>
    <mergeCell ref="A269:O269"/>
    <mergeCell ref="A249:O249"/>
    <mergeCell ref="A250:O250"/>
    <mergeCell ref="A222:O222"/>
    <mergeCell ref="A223:O223"/>
    <mergeCell ref="A246:A247"/>
    <mergeCell ref="B246:B247"/>
    <mergeCell ref="C246:C247"/>
    <mergeCell ref="D246:F246"/>
    <mergeCell ref="H246:K246"/>
  </mergeCells>
  <pageMargins left="0.23622047244094491" right="0.27559055118110237" top="0.22" bottom="0.16" header="0.22" footer="0.46"/>
  <pageSetup paperSize="9" scale="70" orientation="landscape" r:id="rId1"/>
  <rowBreaks count="10" manualBreakCount="10">
    <brk id="37" max="14" man="1"/>
    <brk id="61" max="14" man="1"/>
    <brk id="87" max="14" man="1"/>
    <brk id="113" max="14" man="1"/>
    <brk id="139" max="14" man="1"/>
    <brk id="165" max="14" man="1"/>
    <brk id="191" max="14" man="1"/>
    <brk id="217" max="14" man="1"/>
    <brk id="244" max="14" man="1"/>
    <brk id="2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opLeftCell="A97" workbookViewId="0">
      <selection activeCell="A125" sqref="A125:O125"/>
    </sheetView>
  </sheetViews>
  <sheetFormatPr defaultRowHeight="15" x14ac:dyDescent="0.25"/>
  <cols>
    <col min="2" max="2" width="42" customWidth="1"/>
  </cols>
  <sheetData>
    <row r="1" spans="1:15" ht="24.75" customHeight="1" thickBot="1" x14ac:dyDescent="0.3">
      <c r="A1" s="138" t="s">
        <v>0</v>
      </c>
      <c r="B1" s="138" t="s">
        <v>1</v>
      </c>
      <c r="C1" s="138" t="s">
        <v>2</v>
      </c>
      <c r="D1" s="140" t="s">
        <v>3</v>
      </c>
      <c r="E1" s="141"/>
      <c r="F1" s="142"/>
      <c r="G1" s="1" t="s">
        <v>4</v>
      </c>
      <c r="H1" s="140" t="s">
        <v>6</v>
      </c>
      <c r="I1" s="141"/>
      <c r="J1" s="141"/>
      <c r="K1" s="142"/>
      <c r="L1" s="140" t="s">
        <v>7</v>
      </c>
      <c r="M1" s="141"/>
      <c r="N1" s="141"/>
      <c r="O1" s="142"/>
    </row>
    <row r="2" spans="1:15" ht="39" thickBot="1" x14ac:dyDescent="0.3">
      <c r="A2" s="139"/>
      <c r="B2" s="139"/>
      <c r="C2" s="139"/>
      <c r="D2" s="2" t="s">
        <v>8</v>
      </c>
      <c r="E2" s="2" t="s">
        <v>9</v>
      </c>
      <c r="F2" s="2" t="s">
        <v>10</v>
      </c>
      <c r="G2" s="2" t="s">
        <v>5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</row>
    <row r="3" spans="1:15" ht="15.75" thickBot="1" x14ac:dyDescent="0.3">
      <c r="A3" s="3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129" t="s">
        <v>19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15" ht="15.75" thickBot="1" x14ac:dyDescent="0.3">
      <c r="A5" s="132" t="s">
        <v>20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5" ht="21" customHeight="1" thickBot="1" x14ac:dyDescent="0.3">
      <c r="A6" s="16">
        <v>15</v>
      </c>
      <c r="B6" s="6" t="s">
        <v>21</v>
      </c>
      <c r="C6" s="2">
        <v>20</v>
      </c>
      <c r="D6" s="2">
        <v>4.6399999999999997</v>
      </c>
      <c r="E6" s="2">
        <v>5.9</v>
      </c>
      <c r="F6" s="2" t="s">
        <v>22</v>
      </c>
      <c r="G6" s="2">
        <v>72</v>
      </c>
      <c r="H6" s="2">
        <v>1E-3</v>
      </c>
      <c r="I6" s="2">
        <v>0.14000000000000001</v>
      </c>
      <c r="J6" s="2">
        <v>5.1999999999999998E-2</v>
      </c>
      <c r="K6" s="2">
        <v>0.1</v>
      </c>
      <c r="L6" s="2">
        <v>176</v>
      </c>
      <c r="M6" s="2">
        <v>100</v>
      </c>
      <c r="N6" s="2">
        <v>7</v>
      </c>
      <c r="O6" s="2">
        <v>0.2</v>
      </c>
    </row>
    <row r="7" spans="1:15" ht="27.75" customHeight="1" thickBot="1" x14ac:dyDescent="0.3">
      <c r="A7" s="16">
        <v>173</v>
      </c>
      <c r="B7" s="6" t="s">
        <v>23</v>
      </c>
      <c r="C7" s="2">
        <v>210</v>
      </c>
      <c r="D7" s="2">
        <v>8.31</v>
      </c>
      <c r="E7" s="2">
        <v>13.12</v>
      </c>
      <c r="F7" s="2">
        <v>37.630000000000003</v>
      </c>
      <c r="G7" s="2">
        <v>303</v>
      </c>
      <c r="H7" s="2">
        <v>0.18</v>
      </c>
      <c r="I7" s="2">
        <v>0.96</v>
      </c>
      <c r="J7" s="2">
        <v>5.8000000000000003E-2</v>
      </c>
      <c r="K7" s="2">
        <v>0.62</v>
      </c>
      <c r="L7" s="2">
        <v>149.62</v>
      </c>
      <c r="M7" s="2">
        <v>234.98</v>
      </c>
      <c r="N7" s="2">
        <v>70.819999999999993</v>
      </c>
      <c r="O7" s="2">
        <v>1.73</v>
      </c>
    </row>
    <row r="8" spans="1:15" ht="15.75" thickBot="1" x14ac:dyDescent="0.3">
      <c r="A8" s="16">
        <v>376</v>
      </c>
      <c r="B8" s="6" t="s">
        <v>24</v>
      </c>
      <c r="C8" s="2">
        <v>200</v>
      </c>
      <c r="D8" s="2">
        <v>7.0000000000000007E-2</v>
      </c>
      <c r="E8" s="2">
        <v>0.02</v>
      </c>
      <c r="F8" s="2">
        <v>15</v>
      </c>
      <c r="G8" s="2">
        <v>60</v>
      </c>
      <c r="H8" s="2" t="s">
        <v>22</v>
      </c>
      <c r="I8" s="2">
        <v>0.03</v>
      </c>
      <c r="J8" s="2" t="s">
        <v>22</v>
      </c>
      <c r="K8" s="2" t="s">
        <v>22</v>
      </c>
      <c r="L8" s="2">
        <v>11.1</v>
      </c>
      <c r="M8" s="2">
        <v>2.8</v>
      </c>
      <c r="N8" s="2">
        <v>1.4</v>
      </c>
      <c r="O8" s="2">
        <v>0.28000000000000003</v>
      </c>
    </row>
    <row r="9" spans="1:15" ht="17.25" customHeight="1" thickBot="1" x14ac:dyDescent="0.3">
      <c r="A9" s="16" t="s">
        <v>25</v>
      </c>
      <c r="B9" s="6" t="s">
        <v>26</v>
      </c>
      <c r="C9" s="2">
        <v>38</v>
      </c>
      <c r="D9" s="2">
        <v>3.16</v>
      </c>
      <c r="E9" s="2">
        <v>0.4</v>
      </c>
      <c r="F9" s="2">
        <v>19.32</v>
      </c>
      <c r="G9" s="2">
        <v>93.52</v>
      </c>
      <c r="H9" s="2">
        <v>0.04</v>
      </c>
      <c r="I9" s="2" t="s">
        <v>22</v>
      </c>
      <c r="J9" s="2" t="s">
        <v>22</v>
      </c>
      <c r="K9" s="2">
        <v>0.52</v>
      </c>
      <c r="L9" s="2">
        <v>9.1999999999999993</v>
      </c>
      <c r="M9" s="2">
        <v>34.799999999999997</v>
      </c>
      <c r="N9" s="2">
        <v>13.2</v>
      </c>
      <c r="O9" s="2">
        <v>0.44</v>
      </c>
    </row>
    <row r="10" spans="1:15" ht="15.75" thickBot="1" x14ac:dyDescent="0.3">
      <c r="A10" s="7"/>
      <c r="B10" s="9" t="s">
        <v>27</v>
      </c>
      <c r="C10" s="2"/>
      <c r="D10" s="5"/>
      <c r="E10" s="5"/>
      <c r="F10" s="5"/>
      <c r="G10" s="10">
        <v>528.52</v>
      </c>
      <c r="H10" s="5"/>
      <c r="I10" s="5"/>
      <c r="J10" s="5"/>
      <c r="K10" s="5"/>
      <c r="L10" s="5"/>
      <c r="M10" s="5"/>
      <c r="N10" s="5"/>
      <c r="O10" s="5"/>
    </row>
    <row r="11" spans="1:15" ht="15.75" thickBot="1" x14ac:dyDescent="0.3">
      <c r="A11" s="135" t="s">
        <v>28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9.5" customHeight="1" thickBot="1" x14ac:dyDescent="0.3">
      <c r="A12" s="17" t="s">
        <v>25</v>
      </c>
      <c r="B12" s="14" t="s">
        <v>40</v>
      </c>
      <c r="C12" s="15">
        <v>60</v>
      </c>
      <c r="D12" s="15">
        <v>1.2</v>
      </c>
      <c r="E12" s="15">
        <v>5.4</v>
      </c>
      <c r="F12" s="15">
        <v>4.68</v>
      </c>
      <c r="G12" s="15">
        <v>72</v>
      </c>
      <c r="H12" s="15">
        <v>0.01</v>
      </c>
      <c r="I12" s="15">
        <v>4.2</v>
      </c>
      <c r="J12" s="15">
        <v>0.01</v>
      </c>
      <c r="K12" s="15" t="s">
        <v>22</v>
      </c>
      <c r="L12" s="15">
        <v>30</v>
      </c>
      <c r="M12" s="15">
        <v>22.2</v>
      </c>
      <c r="N12" s="15">
        <v>9</v>
      </c>
      <c r="O12" s="15">
        <v>0.42</v>
      </c>
    </row>
    <row r="13" spans="1:15" ht="17.25" customHeight="1" thickBot="1" x14ac:dyDescent="0.3">
      <c r="A13" s="16">
        <v>111</v>
      </c>
      <c r="B13" s="6" t="s">
        <v>93</v>
      </c>
      <c r="C13" s="2" t="s">
        <v>50</v>
      </c>
      <c r="D13" s="2">
        <v>4</v>
      </c>
      <c r="E13" s="2">
        <v>5.94</v>
      </c>
      <c r="F13" s="2">
        <v>13</v>
      </c>
      <c r="G13" s="2">
        <v>133.88999999999999</v>
      </c>
      <c r="H13" s="2">
        <v>0.05</v>
      </c>
      <c r="I13" s="2">
        <v>0.95</v>
      </c>
      <c r="J13" s="2" t="s">
        <v>22</v>
      </c>
      <c r="K13" s="2">
        <v>2.62</v>
      </c>
      <c r="L13" s="2">
        <v>27.3</v>
      </c>
      <c r="M13" s="2">
        <v>36.770000000000003</v>
      </c>
      <c r="N13" s="2">
        <v>15.22</v>
      </c>
      <c r="O13" s="2">
        <v>0.72</v>
      </c>
    </row>
    <row r="14" spans="1:15" ht="15.75" thickBot="1" x14ac:dyDescent="0.3">
      <c r="A14" s="16">
        <v>291</v>
      </c>
      <c r="B14" s="6" t="s">
        <v>95</v>
      </c>
      <c r="C14" s="2" t="s">
        <v>94</v>
      </c>
      <c r="D14" s="2">
        <v>12.71</v>
      </c>
      <c r="E14" s="2">
        <v>7.85</v>
      </c>
      <c r="F14" s="2">
        <v>26.8</v>
      </c>
      <c r="G14" s="2">
        <v>229</v>
      </c>
      <c r="H14" s="2">
        <v>0.08</v>
      </c>
      <c r="I14" s="2">
        <v>4.5199999999999996</v>
      </c>
      <c r="J14" s="2">
        <v>1.4999999999999999E-2</v>
      </c>
      <c r="K14" s="2">
        <v>0.37</v>
      </c>
      <c r="L14" s="2">
        <v>34.76</v>
      </c>
      <c r="M14" s="2">
        <v>131.5</v>
      </c>
      <c r="N14" s="2">
        <v>40.53</v>
      </c>
      <c r="O14" s="2">
        <v>1.48</v>
      </c>
    </row>
    <row r="15" spans="1:15" ht="16.5" customHeight="1" thickBot="1" x14ac:dyDescent="0.3">
      <c r="A15" s="16">
        <v>350</v>
      </c>
      <c r="B15" s="6" t="s">
        <v>30</v>
      </c>
      <c r="C15" s="2">
        <v>200</v>
      </c>
      <c r="D15" s="2">
        <v>0.1</v>
      </c>
      <c r="E15" s="2" t="s">
        <v>22</v>
      </c>
      <c r="F15" s="2">
        <v>29</v>
      </c>
      <c r="G15" s="2">
        <v>110</v>
      </c>
      <c r="H15" s="2" t="s">
        <v>22</v>
      </c>
      <c r="I15" s="2">
        <v>1.4</v>
      </c>
      <c r="J15" s="2" t="s">
        <v>22</v>
      </c>
      <c r="K15" s="2" t="s">
        <v>22</v>
      </c>
      <c r="L15" s="2">
        <v>9.8000000000000007</v>
      </c>
      <c r="M15" s="2">
        <v>8.6</v>
      </c>
      <c r="N15" s="2">
        <v>1.6</v>
      </c>
      <c r="O15" s="2">
        <v>0.2</v>
      </c>
    </row>
    <row r="16" spans="1:15" ht="16.5" customHeight="1" thickBot="1" x14ac:dyDescent="0.3">
      <c r="A16" s="17" t="s">
        <v>25</v>
      </c>
      <c r="B16" s="14" t="s">
        <v>26</v>
      </c>
      <c r="C16" s="15">
        <v>19</v>
      </c>
      <c r="D16" s="15">
        <v>1.58</v>
      </c>
      <c r="E16" s="15">
        <v>0.2</v>
      </c>
      <c r="F16" s="15">
        <v>9.66</v>
      </c>
      <c r="G16" s="15">
        <v>45.98</v>
      </c>
      <c r="H16" s="15">
        <v>0.02</v>
      </c>
      <c r="I16" s="2" t="s">
        <v>22</v>
      </c>
      <c r="J16" s="2" t="s">
        <v>22</v>
      </c>
      <c r="K16" s="15">
        <v>0.26</v>
      </c>
      <c r="L16" s="15">
        <v>4.5999999999999996</v>
      </c>
      <c r="M16" s="15">
        <v>17.399999999999999</v>
      </c>
      <c r="N16" s="15">
        <v>13.2</v>
      </c>
      <c r="O16" s="15">
        <v>0.44</v>
      </c>
    </row>
    <row r="17" spans="1:15" ht="18" customHeight="1" thickBot="1" x14ac:dyDescent="0.3">
      <c r="A17" s="17" t="s">
        <v>25</v>
      </c>
      <c r="B17" s="14" t="s">
        <v>31</v>
      </c>
      <c r="C17" s="15">
        <v>40</v>
      </c>
      <c r="D17" s="15">
        <v>2.2400000000000002</v>
      </c>
      <c r="E17" s="15">
        <v>0.52</v>
      </c>
      <c r="F17" s="15">
        <v>23.7</v>
      </c>
      <c r="G17" s="15">
        <v>91.96</v>
      </c>
      <c r="H17" s="15">
        <v>0.05</v>
      </c>
      <c r="I17" s="2" t="s">
        <v>22</v>
      </c>
      <c r="J17" s="2" t="s">
        <v>22</v>
      </c>
      <c r="K17" s="15">
        <v>0.36</v>
      </c>
      <c r="L17" s="15">
        <v>9.1999999999999993</v>
      </c>
      <c r="M17" s="15">
        <v>42.4</v>
      </c>
      <c r="N17" s="15">
        <v>10</v>
      </c>
      <c r="O17" s="15">
        <v>1.24</v>
      </c>
    </row>
    <row r="18" spans="1:15" ht="15.75" thickBot="1" x14ac:dyDescent="0.3">
      <c r="A18" s="7"/>
      <c r="B18" s="9" t="s">
        <v>27</v>
      </c>
      <c r="C18" s="2"/>
      <c r="D18" s="5"/>
      <c r="E18" s="5"/>
      <c r="F18" s="5"/>
      <c r="G18" s="10">
        <v>682.83</v>
      </c>
      <c r="H18" s="5"/>
      <c r="I18" s="5"/>
      <c r="J18" s="5"/>
      <c r="K18" s="5"/>
      <c r="L18" s="5"/>
      <c r="M18" s="5"/>
      <c r="N18" s="5"/>
      <c r="O18" s="5"/>
    </row>
    <row r="19" spans="1:15" ht="15.75" thickBot="1" x14ac:dyDescent="0.3">
      <c r="A19" s="7"/>
      <c r="B19" s="9" t="s">
        <v>33</v>
      </c>
      <c r="C19" s="2"/>
      <c r="D19" s="5"/>
      <c r="E19" s="5"/>
      <c r="F19" s="5"/>
      <c r="G19" s="10">
        <f>G10+G18</f>
        <v>1211.3499999999999</v>
      </c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2"/>
    </row>
    <row r="21" spans="1:15" ht="15.75" thickBot="1" x14ac:dyDescent="0.3">
      <c r="A21" s="12"/>
    </row>
    <row r="22" spans="1:15" ht="24.75" customHeight="1" thickBot="1" x14ac:dyDescent="0.3">
      <c r="A22" s="138" t="s">
        <v>0</v>
      </c>
      <c r="B22" s="138" t="s">
        <v>1</v>
      </c>
      <c r="C22" s="138" t="s">
        <v>2</v>
      </c>
      <c r="D22" s="140" t="s">
        <v>3</v>
      </c>
      <c r="E22" s="141"/>
      <c r="F22" s="142"/>
      <c r="G22" s="1" t="s">
        <v>4</v>
      </c>
      <c r="H22" s="140" t="s">
        <v>6</v>
      </c>
      <c r="I22" s="141"/>
      <c r="J22" s="141"/>
      <c r="K22" s="142"/>
      <c r="L22" s="140" t="s">
        <v>7</v>
      </c>
      <c r="M22" s="141"/>
      <c r="N22" s="141"/>
      <c r="O22" s="142"/>
    </row>
    <row r="23" spans="1:15" ht="39" thickBot="1" x14ac:dyDescent="0.3">
      <c r="A23" s="139"/>
      <c r="B23" s="139"/>
      <c r="C23" s="139"/>
      <c r="D23" s="2" t="s">
        <v>8</v>
      </c>
      <c r="E23" s="2" t="s">
        <v>9</v>
      </c>
      <c r="F23" s="2" t="s">
        <v>10</v>
      </c>
      <c r="G23" s="2" t="s">
        <v>5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15</v>
      </c>
      <c r="M23" s="2" t="s">
        <v>16</v>
      </c>
      <c r="N23" s="2" t="s">
        <v>17</v>
      </c>
      <c r="O23" s="2" t="s">
        <v>18</v>
      </c>
    </row>
    <row r="24" spans="1:15" ht="15.75" thickBot="1" x14ac:dyDescent="0.3">
      <c r="A24" s="3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2">
        <v>10</v>
      </c>
      <c r="K24" s="2">
        <v>11</v>
      </c>
      <c r="L24" s="2">
        <v>12</v>
      </c>
      <c r="M24" s="2">
        <v>13</v>
      </c>
      <c r="N24" s="2">
        <v>14</v>
      </c>
      <c r="O24" s="2">
        <v>15</v>
      </c>
    </row>
    <row r="25" spans="1:15" ht="15.75" thickBot="1" x14ac:dyDescent="0.3">
      <c r="A25" s="12"/>
    </row>
    <row r="26" spans="1:15" x14ac:dyDescent="0.25">
      <c r="A26" s="145"/>
      <c r="B26" s="129" t="s">
        <v>34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5.75" thickBot="1" x14ac:dyDescent="0.3">
      <c r="A27" s="146"/>
      <c r="B27" s="132" t="s">
        <v>35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</row>
    <row r="28" spans="1:15" ht="15.75" thickBot="1" x14ac:dyDescent="0.3">
      <c r="A28" s="16">
        <v>243</v>
      </c>
      <c r="B28" s="6" t="s">
        <v>68</v>
      </c>
      <c r="C28" s="2">
        <v>50</v>
      </c>
      <c r="D28" s="2">
        <v>5.51</v>
      </c>
      <c r="E28" s="2">
        <v>11.95</v>
      </c>
      <c r="F28" s="2">
        <v>0.19</v>
      </c>
      <c r="G28" s="2">
        <v>131</v>
      </c>
      <c r="H28" s="2">
        <v>0.09</v>
      </c>
      <c r="I28" s="2" t="s">
        <v>22</v>
      </c>
      <c r="J28" s="2" t="s">
        <v>22</v>
      </c>
      <c r="K28" s="2">
        <v>0.19</v>
      </c>
      <c r="L28" s="2">
        <v>17.3</v>
      </c>
      <c r="M28" s="2">
        <v>79.5</v>
      </c>
      <c r="N28" s="2">
        <v>10</v>
      </c>
      <c r="O28" s="2">
        <v>0.88</v>
      </c>
    </row>
    <row r="29" spans="1:15" ht="15.75" thickBot="1" x14ac:dyDescent="0.3">
      <c r="A29" s="16">
        <v>309</v>
      </c>
      <c r="B29" s="6" t="s">
        <v>53</v>
      </c>
      <c r="C29" s="2">
        <v>150</v>
      </c>
      <c r="D29" s="2">
        <v>5.52</v>
      </c>
      <c r="E29" s="2">
        <v>4.5199999999999996</v>
      </c>
      <c r="F29" s="2">
        <v>26.45</v>
      </c>
      <c r="G29" s="2">
        <v>168.45</v>
      </c>
      <c r="H29" s="2">
        <v>0.06</v>
      </c>
      <c r="I29" s="2" t="s">
        <v>22</v>
      </c>
      <c r="J29" s="2" t="s">
        <v>22</v>
      </c>
      <c r="K29" s="2">
        <v>0.97</v>
      </c>
      <c r="L29" s="2">
        <v>4.8600000000000003</v>
      </c>
      <c r="M29" s="2">
        <v>37.17</v>
      </c>
      <c r="N29" s="2">
        <v>21.12</v>
      </c>
      <c r="O29" s="2">
        <v>1.1100000000000001</v>
      </c>
    </row>
    <row r="30" spans="1:15" ht="15.75" thickBot="1" x14ac:dyDescent="0.3">
      <c r="A30" s="16">
        <v>376</v>
      </c>
      <c r="B30" s="6" t="s">
        <v>24</v>
      </c>
      <c r="C30" s="2">
        <v>200</v>
      </c>
      <c r="D30" s="2">
        <v>7.0000000000000007E-2</v>
      </c>
      <c r="E30" s="2">
        <v>0.02</v>
      </c>
      <c r="F30" s="2">
        <v>15</v>
      </c>
      <c r="G30" s="2">
        <v>60</v>
      </c>
      <c r="H30" s="2" t="s">
        <v>22</v>
      </c>
      <c r="I30" s="2">
        <v>0.03</v>
      </c>
      <c r="J30" s="2" t="s">
        <v>22</v>
      </c>
      <c r="K30" s="2" t="s">
        <v>22</v>
      </c>
      <c r="L30" s="2">
        <v>11.1</v>
      </c>
      <c r="M30" s="2">
        <v>2.8</v>
      </c>
      <c r="N30" s="2">
        <v>1.4</v>
      </c>
      <c r="O30" s="2">
        <v>0.28000000000000003</v>
      </c>
    </row>
    <row r="31" spans="1:15" ht="15.75" thickBot="1" x14ac:dyDescent="0.3">
      <c r="A31" s="16" t="s">
        <v>25</v>
      </c>
      <c r="B31" s="6" t="s">
        <v>26</v>
      </c>
      <c r="C31" s="2">
        <v>38</v>
      </c>
      <c r="D31" s="2">
        <v>3.16</v>
      </c>
      <c r="E31" s="2">
        <v>0.4</v>
      </c>
      <c r="F31" s="2">
        <v>19.32</v>
      </c>
      <c r="G31" s="2">
        <v>93.52</v>
      </c>
      <c r="H31" s="2">
        <v>0.04</v>
      </c>
      <c r="I31" s="2" t="s">
        <v>22</v>
      </c>
      <c r="J31" s="2" t="s">
        <v>22</v>
      </c>
      <c r="K31" s="2">
        <v>0.52</v>
      </c>
      <c r="L31" s="2">
        <v>9.1999999999999993</v>
      </c>
      <c r="M31" s="2">
        <v>34.799999999999997</v>
      </c>
      <c r="N31" s="2">
        <v>13.2</v>
      </c>
      <c r="O31" s="2">
        <v>0.44</v>
      </c>
    </row>
    <row r="32" spans="1:15" ht="15.75" thickBot="1" x14ac:dyDescent="0.3">
      <c r="A32" s="7"/>
      <c r="B32" s="9" t="s">
        <v>39</v>
      </c>
      <c r="C32" s="2"/>
      <c r="D32" s="5"/>
      <c r="E32" s="5"/>
      <c r="F32" s="5"/>
      <c r="G32" s="10">
        <v>452.97</v>
      </c>
      <c r="H32" s="5"/>
      <c r="I32" s="5"/>
      <c r="J32" s="5"/>
      <c r="K32" s="5"/>
      <c r="L32" s="5"/>
      <c r="M32" s="5"/>
      <c r="N32" s="5"/>
      <c r="O32" s="5"/>
    </row>
    <row r="33" spans="1:15" ht="15.75" thickBot="1" x14ac:dyDescent="0.3">
      <c r="A33" s="7"/>
      <c r="B33" s="135" t="s">
        <v>28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</row>
    <row r="34" spans="1:15" ht="15.75" thickBot="1" x14ac:dyDescent="0.3">
      <c r="A34" s="16">
        <v>62</v>
      </c>
      <c r="B34" s="6" t="s">
        <v>71</v>
      </c>
      <c r="C34" s="2">
        <v>60</v>
      </c>
      <c r="D34" s="2">
        <v>0.74</v>
      </c>
      <c r="E34" s="2">
        <v>0.06</v>
      </c>
      <c r="F34" s="2">
        <v>6.89</v>
      </c>
      <c r="G34" s="2">
        <v>49.02</v>
      </c>
      <c r="H34" s="2">
        <v>0.04</v>
      </c>
      <c r="I34" s="2">
        <v>2.0099999999999998</v>
      </c>
      <c r="J34" s="2" t="s">
        <v>22</v>
      </c>
      <c r="K34" s="2">
        <v>8.0399999999999991</v>
      </c>
      <c r="L34" s="2">
        <v>15.46</v>
      </c>
      <c r="M34" s="2">
        <v>32.659999999999997</v>
      </c>
      <c r="N34" s="2">
        <v>21.62</v>
      </c>
      <c r="O34" s="2">
        <v>0.4</v>
      </c>
    </row>
    <row r="35" spans="1:15" ht="15.75" thickBot="1" x14ac:dyDescent="0.3">
      <c r="A35" s="16">
        <v>99</v>
      </c>
      <c r="B35" s="6" t="s">
        <v>41</v>
      </c>
      <c r="C35" s="2" t="s">
        <v>29</v>
      </c>
      <c r="D35" s="2">
        <v>4.3899999999999997</v>
      </c>
      <c r="E35" s="2">
        <v>6.23</v>
      </c>
      <c r="F35" s="2">
        <v>9.5500000000000007</v>
      </c>
      <c r="G35" s="2">
        <v>126.69</v>
      </c>
      <c r="H35" s="2">
        <v>7.0000000000000007E-2</v>
      </c>
      <c r="I35" s="2">
        <v>10.38</v>
      </c>
      <c r="J35" s="2" t="s">
        <v>22</v>
      </c>
      <c r="K35" s="2">
        <v>2.33</v>
      </c>
      <c r="L35" s="2">
        <v>34.85</v>
      </c>
      <c r="M35" s="2">
        <v>49.28</v>
      </c>
      <c r="N35" s="2">
        <v>20.75</v>
      </c>
      <c r="O35" s="2">
        <v>0.78</v>
      </c>
    </row>
    <row r="36" spans="1:15" ht="15.75" thickBot="1" x14ac:dyDescent="0.3">
      <c r="A36" s="16">
        <v>260</v>
      </c>
      <c r="B36" s="6" t="s">
        <v>51</v>
      </c>
      <c r="C36" s="2" t="s">
        <v>52</v>
      </c>
      <c r="D36" s="2">
        <v>5.32</v>
      </c>
      <c r="E36" s="2">
        <v>14.09</v>
      </c>
      <c r="F36" s="2">
        <v>1.45</v>
      </c>
      <c r="G36" s="2">
        <v>154.5</v>
      </c>
      <c r="H36" s="2">
        <v>0.14000000000000001</v>
      </c>
      <c r="I36" s="2">
        <v>0.46</v>
      </c>
      <c r="J36" s="2" t="s">
        <v>22</v>
      </c>
      <c r="K36" s="2">
        <v>1.3</v>
      </c>
      <c r="L36" s="2">
        <v>10</v>
      </c>
      <c r="M36" s="2">
        <v>64.3</v>
      </c>
      <c r="N36" s="2">
        <v>11.19</v>
      </c>
      <c r="O36" s="2">
        <v>1.1100000000000001</v>
      </c>
    </row>
    <row r="37" spans="1:15" ht="15.75" thickBot="1" x14ac:dyDescent="0.3">
      <c r="A37" s="16">
        <v>302</v>
      </c>
      <c r="B37" s="6" t="s">
        <v>60</v>
      </c>
      <c r="C37" s="2">
        <v>150</v>
      </c>
      <c r="D37" s="2">
        <v>8.6</v>
      </c>
      <c r="E37" s="2">
        <v>6.09</v>
      </c>
      <c r="F37" s="2">
        <v>38.64</v>
      </c>
      <c r="G37" s="2">
        <v>243.75</v>
      </c>
      <c r="H37" s="2">
        <v>0.21</v>
      </c>
      <c r="I37" s="2" t="s">
        <v>22</v>
      </c>
      <c r="J37" s="2" t="s">
        <v>22</v>
      </c>
      <c r="K37" s="2">
        <v>0.61</v>
      </c>
      <c r="L37" s="2">
        <v>14.82</v>
      </c>
      <c r="M37" s="2">
        <v>203.9</v>
      </c>
      <c r="N37" s="2">
        <v>135.83000000000001</v>
      </c>
      <c r="O37" s="2">
        <v>4.5599999999999996</v>
      </c>
    </row>
    <row r="38" spans="1:15" ht="15.75" thickBot="1" x14ac:dyDescent="0.3">
      <c r="A38" s="16">
        <v>388</v>
      </c>
      <c r="B38" s="6" t="s">
        <v>45</v>
      </c>
      <c r="C38" s="2">
        <v>200</v>
      </c>
      <c r="D38" s="2">
        <v>0.68</v>
      </c>
      <c r="E38" s="2">
        <v>0.28000000000000003</v>
      </c>
      <c r="F38" s="2">
        <v>20.76</v>
      </c>
      <c r="G38" s="2">
        <v>88.2</v>
      </c>
      <c r="H38" s="2">
        <v>0.01</v>
      </c>
      <c r="I38" s="2">
        <v>100</v>
      </c>
      <c r="J38" s="2" t="s">
        <v>22</v>
      </c>
      <c r="K38" s="2">
        <v>0.76</v>
      </c>
      <c r="L38" s="2">
        <v>21.34</v>
      </c>
      <c r="M38" s="2">
        <v>3.44</v>
      </c>
      <c r="N38" s="2">
        <v>3.44</v>
      </c>
      <c r="O38" s="2">
        <v>0.63</v>
      </c>
    </row>
    <row r="39" spans="1:15" ht="15.75" thickBot="1" x14ac:dyDescent="0.3">
      <c r="A39" s="17" t="s">
        <v>25</v>
      </c>
      <c r="B39" s="14" t="s">
        <v>26</v>
      </c>
      <c r="C39" s="15">
        <v>19</v>
      </c>
      <c r="D39" s="15">
        <v>1.58</v>
      </c>
      <c r="E39" s="15">
        <v>0.2</v>
      </c>
      <c r="F39" s="15">
        <v>9.66</v>
      </c>
      <c r="G39" s="15">
        <v>45.98</v>
      </c>
      <c r="H39" s="15">
        <v>0.02</v>
      </c>
      <c r="I39" s="2" t="s">
        <v>22</v>
      </c>
      <c r="J39" s="2" t="s">
        <v>22</v>
      </c>
      <c r="K39" s="15">
        <v>0.26</v>
      </c>
      <c r="L39" s="15">
        <v>4.5999999999999996</v>
      </c>
      <c r="M39" s="15">
        <v>17.399999999999999</v>
      </c>
      <c r="N39" s="15">
        <v>13.2</v>
      </c>
      <c r="O39" s="15">
        <v>0.44</v>
      </c>
    </row>
    <row r="40" spans="1:15" ht="15.75" thickBot="1" x14ac:dyDescent="0.3">
      <c r="A40" s="17" t="s">
        <v>25</v>
      </c>
      <c r="B40" s="14" t="s">
        <v>31</v>
      </c>
      <c r="C40" s="15">
        <v>40</v>
      </c>
      <c r="D40" s="15">
        <v>2.2400000000000002</v>
      </c>
      <c r="E40" s="15">
        <v>0.52</v>
      </c>
      <c r="F40" s="15">
        <v>23.7</v>
      </c>
      <c r="G40" s="15">
        <v>91.96</v>
      </c>
      <c r="H40" s="15">
        <v>0.05</v>
      </c>
      <c r="I40" s="2" t="s">
        <v>22</v>
      </c>
      <c r="J40" s="2" t="s">
        <v>22</v>
      </c>
      <c r="K40" s="15">
        <v>0.36</v>
      </c>
      <c r="L40" s="15">
        <v>9.1999999999999993</v>
      </c>
      <c r="M40" s="15">
        <v>42.4</v>
      </c>
      <c r="N40" s="15">
        <v>10</v>
      </c>
      <c r="O40" s="15">
        <v>1.24</v>
      </c>
    </row>
    <row r="41" spans="1:15" ht="15.75" thickBot="1" x14ac:dyDescent="0.3">
      <c r="A41" s="7"/>
      <c r="B41" s="9" t="s">
        <v>39</v>
      </c>
      <c r="C41" s="2"/>
      <c r="D41" s="5"/>
      <c r="E41" s="5"/>
      <c r="F41" s="5"/>
      <c r="G41" s="10">
        <v>800.1</v>
      </c>
      <c r="H41" s="5"/>
      <c r="I41" s="5"/>
      <c r="J41" s="5"/>
      <c r="K41" s="5"/>
      <c r="L41" s="5"/>
      <c r="M41" s="5"/>
      <c r="N41" s="5"/>
      <c r="O41" s="5"/>
    </row>
    <row r="42" spans="1:15" ht="15.75" thickBot="1" x14ac:dyDescent="0.3">
      <c r="A42" s="7"/>
      <c r="B42" s="9" t="s">
        <v>33</v>
      </c>
      <c r="C42" s="2"/>
      <c r="D42" s="5"/>
      <c r="E42" s="5"/>
      <c r="F42" s="5"/>
      <c r="G42" s="10">
        <f>G32+G41</f>
        <v>1253.0700000000002</v>
      </c>
      <c r="H42" s="5"/>
      <c r="I42" s="5"/>
      <c r="J42" s="5"/>
      <c r="K42" s="5"/>
      <c r="L42" s="5"/>
      <c r="M42" s="5"/>
      <c r="N42" s="5"/>
      <c r="O42" s="5"/>
    </row>
    <row r="44" spans="1:15" x14ac:dyDescent="0.25">
      <c r="A44" s="12"/>
    </row>
    <row r="45" spans="1:15" ht="15.75" thickBot="1" x14ac:dyDescent="0.3">
      <c r="A45" s="12"/>
    </row>
    <row r="46" spans="1:15" ht="24.75" customHeight="1" thickBot="1" x14ac:dyDescent="0.3">
      <c r="A46" s="138" t="s">
        <v>0</v>
      </c>
      <c r="B46" s="138" t="s">
        <v>1</v>
      </c>
      <c r="C46" s="138" t="s">
        <v>2</v>
      </c>
      <c r="D46" s="140" t="s">
        <v>3</v>
      </c>
      <c r="E46" s="141"/>
      <c r="F46" s="142"/>
      <c r="G46" s="1" t="s">
        <v>4</v>
      </c>
      <c r="H46" s="140" t="s">
        <v>6</v>
      </c>
      <c r="I46" s="141"/>
      <c r="J46" s="141"/>
      <c r="K46" s="142"/>
      <c r="L46" s="140" t="s">
        <v>7</v>
      </c>
      <c r="M46" s="141"/>
      <c r="N46" s="141"/>
      <c r="O46" s="142"/>
    </row>
    <row r="47" spans="1:15" ht="39" thickBot="1" x14ac:dyDescent="0.3">
      <c r="A47" s="139"/>
      <c r="B47" s="139"/>
      <c r="C47" s="139"/>
      <c r="D47" s="2" t="s">
        <v>8</v>
      </c>
      <c r="E47" s="2" t="s">
        <v>9</v>
      </c>
      <c r="F47" s="2" t="s">
        <v>10</v>
      </c>
      <c r="G47" s="2" t="s">
        <v>5</v>
      </c>
      <c r="H47" s="2" t="s">
        <v>11</v>
      </c>
      <c r="I47" s="2" t="s">
        <v>12</v>
      </c>
      <c r="J47" s="2" t="s">
        <v>13</v>
      </c>
      <c r="K47" s="2" t="s">
        <v>14</v>
      </c>
      <c r="L47" s="2" t="s">
        <v>15</v>
      </c>
      <c r="M47" s="2" t="s">
        <v>16</v>
      </c>
      <c r="N47" s="2" t="s">
        <v>17</v>
      </c>
      <c r="O47" s="2" t="s">
        <v>18</v>
      </c>
    </row>
    <row r="48" spans="1:15" ht="15.75" thickBot="1" x14ac:dyDescent="0.3">
      <c r="A48" s="3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  <c r="G48" s="2">
        <v>7</v>
      </c>
      <c r="H48" s="2">
        <v>8</v>
      </c>
      <c r="I48" s="2">
        <v>9</v>
      </c>
      <c r="J48" s="2">
        <v>10</v>
      </c>
      <c r="K48" s="2">
        <v>11</v>
      </c>
      <c r="L48" s="2">
        <v>12</v>
      </c>
      <c r="M48" s="2">
        <v>13</v>
      </c>
      <c r="N48" s="2">
        <v>14</v>
      </c>
      <c r="O48" s="2">
        <v>15</v>
      </c>
    </row>
    <row r="49" spans="1:15" ht="15.75" thickBot="1" x14ac:dyDescent="0.3">
      <c r="A49" s="12"/>
    </row>
    <row r="50" spans="1:15" x14ac:dyDescent="0.25">
      <c r="A50" s="129" t="s">
        <v>46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</row>
    <row r="51" spans="1:15" ht="15.75" thickBot="1" x14ac:dyDescent="0.3">
      <c r="A51" s="132" t="s">
        <v>35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1:15" ht="15.75" thickBot="1" x14ac:dyDescent="0.3">
      <c r="A52" s="16" t="s">
        <v>25</v>
      </c>
      <c r="B52" s="6" t="s">
        <v>36</v>
      </c>
      <c r="C52" s="2">
        <v>20</v>
      </c>
      <c r="D52" s="2">
        <v>1.5</v>
      </c>
      <c r="E52" s="2">
        <v>2</v>
      </c>
      <c r="F52" s="2">
        <v>14.9</v>
      </c>
      <c r="G52" s="2">
        <v>83.4</v>
      </c>
      <c r="H52" s="2">
        <v>0.02</v>
      </c>
      <c r="I52" s="2">
        <v>0</v>
      </c>
      <c r="J52" s="2">
        <v>2.2000000000000002</v>
      </c>
      <c r="K52" s="2">
        <v>0.7</v>
      </c>
      <c r="L52" s="2">
        <v>5.8</v>
      </c>
      <c r="M52" s="2">
        <v>18</v>
      </c>
      <c r="N52" s="2">
        <v>4</v>
      </c>
      <c r="O52" s="2">
        <v>0.42</v>
      </c>
    </row>
    <row r="53" spans="1:15" ht="26.25" thickBot="1" x14ac:dyDescent="0.3">
      <c r="A53" s="16">
        <v>183</v>
      </c>
      <c r="B53" s="6" t="s">
        <v>47</v>
      </c>
      <c r="C53" s="2">
        <v>210</v>
      </c>
      <c r="D53" s="2">
        <v>9.09</v>
      </c>
      <c r="E53" s="2">
        <v>12.99</v>
      </c>
      <c r="F53" s="2">
        <v>35.18</v>
      </c>
      <c r="G53" s="2">
        <v>295</v>
      </c>
      <c r="H53" s="2">
        <v>0.21</v>
      </c>
      <c r="I53" s="2">
        <v>1.64</v>
      </c>
      <c r="J53" s="2">
        <v>6.5000000000000002E-2</v>
      </c>
      <c r="K53" s="2">
        <v>0.39</v>
      </c>
      <c r="L53" s="2">
        <v>183.58</v>
      </c>
      <c r="M53" s="2">
        <v>245.75</v>
      </c>
      <c r="N53" s="2">
        <v>99.23</v>
      </c>
      <c r="O53" s="2">
        <v>2.87</v>
      </c>
    </row>
    <row r="54" spans="1:15" ht="15.75" thickBot="1" x14ac:dyDescent="0.3">
      <c r="A54" s="16">
        <v>376</v>
      </c>
      <c r="B54" s="6" t="s">
        <v>24</v>
      </c>
      <c r="C54" s="2">
        <v>200</v>
      </c>
      <c r="D54" s="2">
        <v>7.0000000000000007E-2</v>
      </c>
      <c r="E54" s="2">
        <v>0.02</v>
      </c>
      <c r="F54" s="2">
        <v>15</v>
      </c>
      <c r="G54" s="2">
        <v>60</v>
      </c>
      <c r="H54" s="2" t="s">
        <v>22</v>
      </c>
      <c r="I54" s="2">
        <v>0.03</v>
      </c>
      <c r="J54" s="2" t="s">
        <v>22</v>
      </c>
      <c r="K54" s="2" t="s">
        <v>22</v>
      </c>
      <c r="L54" s="2">
        <v>11.1</v>
      </c>
      <c r="M54" s="2">
        <v>2.8</v>
      </c>
      <c r="N54" s="2">
        <v>1.4</v>
      </c>
      <c r="O54" s="2">
        <v>0.28000000000000003</v>
      </c>
    </row>
    <row r="55" spans="1:15" ht="15.75" thickBot="1" x14ac:dyDescent="0.3">
      <c r="A55" s="16" t="s">
        <v>25</v>
      </c>
      <c r="B55" s="6" t="s">
        <v>26</v>
      </c>
      <c r="C55" s="2">
        <v>38</v>
      </c>
      <c r="D55" s="2">
        <v>3.16</v>
      </c>
      <c r="E55" s="2">
        <v>0.4</v>
      </c>
      <c r="F55" s="2">
        <v>19.32</v>
      </c>
      <c r="G55" s="2">
        <v>93.52</v>
      </c>
      <c r="H55" s="2">
        <v>0.04</v>
      </c>
      <c r="I55" s="2" t="s">
        <v>22</v>
      </c>
      <c r="J55" s="2" t="s">
        <v>22</v>
      </c>
      <c r="K55" s="2">
        <v>0.52</v>
      </c>
      <c r="L55" s="2">
        <v>9.1999999999999993</v>
      </c>
      <c r="M55" s="2">
        <v>34.799999999999997</v>
      </c>
      <c r="N55" s="2">
        <v>13.2</v>
      </c>
      <c r="O55" s="2">
        <v>0.44</v>
      </c>
    </row>
    <row r="56" spans="1:15" ht="15.75" thickBot="1" x14ac:dyDescent="0.3">
      <c r="A56" s="7"/>
      <c r="B56" s="9" t="s">
        <v>27</v>
      </c>
      <c r="C56" s="5"/>
      <c r="D56" s="5"/>
      <c r="E56" s="5"/>
      <c r="F56" s="5"/>
      <c r="G56" s="10">
        <f>SUM(G52:G55)</f>
        <v>531.91999999999996</v>
      </c>
      <c r="H56" s="5"/>
      <c r="I56" s="5"/>
      <c r="J56" s="5"/>
      <c r="K56" s="5"/>
      <c r="L56" s="5"/>
      <c r="M56" s="5"/>
      <c r="N56" s="5"/>
      <c r="O56" s="5"/>
    </row>
    <row r="57" spans="1:15" ht="15.75" thickBot="1" x14ac:dyDescent="0.3">
      <c r="A57" s="135" t="s">
        <v>28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</row>
    <row r="58" spans="1:15" ht="15.75" thickBot="1" x14ac:dyDescent="0.3">
      <c r="A58" s="17">
        <v>52</v>
      </c>
      <c r="B58" s="14" t="s">
        <v>48</v>
      </c>
      <c r="C58" s="15">
        <v>60</v>
      </c>
      <c r="D58" s="15">
        <v>0.84</v>
      </c>
      <c r="E58" s="15">
        <v>3.61</v>
      </c>
      <c r="F58" s="15">
        <v>4.96</v>
      </c>
      <c r="G58" s="15">
        <v>55.68</v>
      </c>
      <c r="H58" s="15">
        <v>0.01</v>
      </c>
      <c r="I58" s="15">
        <v>3.99</v>
      </c>
      <c r="J58" s="15" t="s">
        <v>22</v>
      </c>
      <c r="K58" s="15">
        <v>1.62</v>
      </c>
      <c r="L58" s="15">
        <v>21.28</v>
      </c>
      <c r="M58" s="15">
        <v>24.38</v>
      </c>
      <c r="N58" s="15">
        <v>12.42</v>
      </c>
      <c r="O58" s="15">
        <v>0.79</v>
      </c>
    </row>
    <row r="59" spans="1:15" ht="15.75" thickBot="1" x14ac:dyDescent="0.3">
      <c r="A59" s="16">
        <v>96</v>
      </c>
      <c r="B59" s="6" t="s">
        <v>49</v>
      </c>
      <c r="C59" s="2" t="s">
        <v>50</v>
      </c>
      <c r="D59" s="2">
        <v>3.65</v>
      </c>
      <c r="E59" s="2">
        <v>6.26</v>
      </c>
      <c r="F59" s="2">
        <v>11.98</v>
      </c>
      <c r="G59" s="2">
        <v>124.14</v>
      </c>
      <c r="H59" s="2">
        <v>0.09</v>
      </c>
      <c r="I59" s="2">
        <v>8.3800000000000008</v>
      </c>
      <c r="J59" s="2" t="s">
        <v>22</v>
      </c>
      <c r="K59" s="2">
        <v>2.35</v>
      </c>
      <c r="L59" s="2">
        <v>30.95</v>
      </c>
      <c r="M59" s="2">
        <v>69.63</v>
      </c>
      <c r="N59" s="2">
        <v>25.84</v>
      </c>
      <c r="O59" s="2">
        <v>1.1499999999999999</v>
      </c>
    </row>
    <row r="60" spans="1:15" ht="15.75" thickBot="1" x14ac:dyDescent="0.3">
      <c r="A60" s="17">
        <v>229</v>
      </c>
      <c r="B60" s="14" t="s">
        <v>42</v>
      </c>
      <c r="C60" s="15" t="s">
        <v>43</v>
      </c>
      <c r="D60" s="15">
        <v>9.75</v>
      </c>
      <c r="E60" s="15">
        <v>4.95</v>
      </c>
      <c r="F60" s="15">
        <v>2.8</v>
      </c>
      <c r="G60" s="15">
        <v>105</v>
      </c>
      <c r="H60" s="15">
        <v>0.05</v>
      </c>
      <c r="I60" s="15">
        <v>3.73</v>
      </c>
      <c r="J60" s="15">
        <v>0.01</v>
      </c>
      <c r="K60" s="15">
        <v>2.52</v>
      </c>
      <c r="L60" s="15">
        <v>39.07</v>
      </c>
      <c r="M60" s="15">
        <v>162.19</v>
      </c>
      <c r="N60" s="15">
        <v>48.53</v>
      </c>
      <c r="O60" s="15">
        <v>0.85</v>
      </c>
    </row>
    <row r="61" spans="1:15" ht="15.75" thickBot="1" x14ac:dyDescent="0.3">
      <c r="A61" s="16">
        <v>312</v>
      </c>
      <c r="B61" s="6" t="s">
        <v>44</v>
      </c>
      <c r="C61" s="2">
        <v>150</v>
      </c>
      <c r="D61" s="2">
        <v>3.06</v>
      </c>
      <c r="E61" s="2">
        <v>4.8</v>
      </c>
      <c r="F61" s="2">
        <v>20.440000000000001</v>
      </c>
      <c r="G61" s="2">
        <v>137.25</v>
      </c>
      <c r="H61" s="2">
        <v>0.14000000000000001</v>
      </c>
      <c r="I61" s="2">
        <v>18.16</v>
      </c>
      <c r="J61" s="2" t="s">
        <v>22</v>
      </c>
      <c r="K61" s="2">
        <v>0.18</v>
      </c>
      <c r="L61" s="2">
        <v>36.979999999999997</v>
      </c>
      <c r="M61" s="2">
        <v>86.6</v>
      </c>
      <c r="N61" s="2">
        <v>27.75</v>
      </c>
      <c r="O61" s="2">
        <v>1</v>
      </c>
    </row>
    <row r="62" spans="1:15" ht="15.75" thickBot="1" x14ac:dyDescent="0.3">
      <c r="A62" s="16">
        <v>349</v>
      </c>
      <c r="B62" s="6" t="s">
        <v>54</v>
      </c>
      <c r="C62" s="2">
        <v>200</v>
      </c>
      <c r="D62" s="2">
        <v>0.66</v>
      </c>
      <c r="E62" s="2">
        <v>0.09</v>
      </c>
      <c r="F62" s="2">
        <v>32.01</v>
      </c>
      <c r="G62" s="2">
        <v>132.80000000000001</v>
      </c>
      <c r="H62" s="2">
        <v>0.02</v>
      </c>
      <c r="I62" s="2">
        <v>0.73</v>
      </c>
      <c r="J62" s="2" t="s">
        <v>22</v>
      </c>
      <c r="K62" s="2">
        <v>0.51</v>
      </c>
      <c r="L62" s="2">
        <v>32.479999999999997</v>
      </c>
      <c r="M62" s="2">
        <v>23.44</v>
      </c>
      <c r="N62" s="2">
        <v>17.46</v>
      </c>
      <c r="O62" s="2">
        <v>0.7</v>
      </c>
    </row>
    <row r="63" spans="1:15" ht="15.75" thickBot="1" x14ac:dyDescent="0.3">
      <c r="A63" s="17" t="s">
        <v>25</v>
      </c>
      <c r="B63" s="14" t="s">
        <v>26</v>
      </c>
      <c r="C63" s="15">
        <v>19</v>
      </c>
      <c r="D63" s="15">
        <v>1.58</v>
      </c>
      <c r="E63" s="15">
        <v>0.2</v>
      </c>
      <c r="F63" s="15">
        <v>9.66</v>
      </c>
      <c r="G63" s="15">
        <v>45.98</v>
      </c>
      <c r="H63" s="15">
        <v>0.02</v>
      </c>
      <c r="I63" s="2" t="s">
        <v>22</v>
      </c>
      <c r="J63" s="2" t="s">
        <v>22</v>
      </c>
      <c r="K63" s="15">
        <v>0.26</v>
      </c>
      <c r="L63" s="15">
        <v>4.5999999999999996</v>
      </c>
      <c r="M63" s="15">
        <v>17.399999999999999</v>
      </c>
      <c r="N63" s="15">
        <v>13.2</v>
      </c>
      <c r="O63" s="15">
        <v>0.44</v>
      </c>
    </row>
    <row r="64" spans="1:15" ht="15.75" thickBot="1" x14ac:dyDescent="0.3">
      <c r="A64" s="17" t="s">
        <v>25</v>
      </c>
      <c r="B64" s="14" t="s">
        <v>31</v>
      </c>
      <c r="C64" s="15">
        <v>40</v>
      </c>
      <c r="D64" s="15">
        <v>2.2400000000000002</v>
      </c>
      <c r="E64" s="15">
        <v>0.52</v>
      </c>
      <c r="F64" s="15">
        <v>23.7</v>
      </c>
      <c r="G64" s="15">
        <v>91.96</v>
      </c>
      <c r="H64" s="15">
        <v>0.05</v>
      </c>
      <c r="I64" s="2" t="s">
        <v>22</v>
      </c>
      <c r="J64" s="2" t="s">
        <v>22</v>
      </c>
      <c r="K64" s="15">
        <v>0.36</v>
      </c>
      <c r="L64" s="15">
        <v>9.1999999999999993</v>
      </c>
      <c r="M64" s="15">
        <v>42.4</v>
      </c>
      <c r="N64" s="15">
        <v>10</v>
      </c>
      <c r="O64" s="15">
        <v>1.24</v>
      </c>
    </row>
    <row r="65" spans="1:15" ht="15.75" thickBot="1" x14ac:dyDescent="0.3">
      <c r="A65" s="7"/>
      <c r="B65" s="9" t="s">
        <v>27</v>
      </c>
      <c r="C65" s="5"/>
      <c r="D65" s="5"/>
      <c r="E65" s="5"/>
      <c r="F65" s="5"/>
      <c r="G65" s="10">
        <f>SUM(G58:G64)</f>
        <v>692.81000000000006</v>
      </c>
      <c r="H65" s="5"/>
      <c r="I65" s="5"/>
      <c r="J65" s="5"/>
      <c r="K65" s="5"/>
      <c r="L65" s="5"/>
      <c r="M65" s="5"/>
      <c r="N65" s="5"/>
      <c r="O65" s="5"/>
    </row>
    <row r="66" spans="1:15" ht="15.75" thickBot="1" x14ac:dyDescent="0.3">
      <c r="A66" s="7"/>
      <c r="B66" s="9" t="s">
        <v>33</v>
      </c>
      <c r="C66" s="5"/>
      <c r="D66" s="5"/>
      <c r="E66" s="5"/>
      <c r="F66" s="5"/>
      <c r="G66" s="10">
        <f>G56+G65</f>
        <v>1224.73</v>
      </c>
      <c r="H66" s="5"/>
      <c r="I66" s="5"/>
      <c r="J66" s="5"/>
      <c r="K66" s="5"/>
      <c r="L66" s="5"/>
      <c r="M66" s="5"/>
      <c r="N66" s="5"/>
      <c r="O66" s="5"/>
    </row>
    <row r="67" spans="1:15" x14ac:dyDescent="0.25">
      <c r="A67" s="12"/>
    </row>
    <row r="68" spans="1:15" x14ac:dyDescent="0.25">
      <c r="A68" s="12"/>
    </row>
    <row r="69" spans="1:15" x14ac:dyDescent="0.25">
      <c r="A69" s="12"/>
    </row>
    <row r="70" spans="1:15" x14ac:dyDescent="0.25">
      <c r="A70" s="12"/>
    </row>
    <row r="71" spans="1:15" x14ac:dyDescent="0.25">
      <c r="A71" s="12"/>
    </row>
    <row r="72" spans="1:15" ht="15.75" thickBot="1" x14ac:dyDescent="0.3">
      <c r="A72" s="12"/>
    </row>
    <row r="73" spans="1:15" ht="24.75" customHeight="1" thickBot="1" x14ac:dyDescent="0.3">
      <c r="A73" s="138" t="s">
        <v>0</v>
      </c>
      <c r="B73" s="138" t="s">
        <v>1</v>
      </c>
      <c r="C73" s="138" t="s">
        <v>2</v>
      </c>
      <c r="D73" s="140" t="s">
        <v>3</v>
      </c>
      <c r="E73" s="141"/>
      <c r="F73" s="142"/>
      <c r="G73" s="1" t="s">
        <v>4</v>
      </c>
      <c r="H73" s="140" t="s">
        <v>6</v>
      </c>
      <c r="I73" s="141"/>
      <c r="J73" s="141"/>
      <c r="K73" s="142"/>
      <c r="L73" s="140" t="s">
        <v>7</v>
      </c>
      <c r="M73" s="141"/>
      <c r="N73" s="141"/>
      <c r="O73" s="142"/>
    </row>
    <row r="74" spans="1:15" ht="39" thickBot="1" x14ac:dyDescent="0.3">
      <c r="A74" s="139"/>
      <c r="B74" s="139"/>
      <c r="C74" s="139"/>
      <c r="D74" s="2" t="s">
        <v>8</v>
      </c>
      <c r="E74" s="2" t="s">
        <v>9</v>
      </c>
      <c r="F74" s="2" t="s">
        <v>10</v>
      </c>
      <c r="G74" s="2" t="s">
        <v>5</v>
      </c>
      <c r="H74" s="2" t="s">
        <v>11</v>
      </c>
      <c r="I74" s="2" t="s">
        <v>12</v>
      </c>
      <c r="J74" s="2" t="s">
        <v>13</v>
      </c>
      <c r="K74" s="2" t="s">
        <v>14</v>
      </c>
      <c r="L74" s="2" t="s">
        <v>15</v>
      </c>
      <c r="M74" s="2" t="s">
        <v>16</v>
      </c>
      <c r="N74" s="2" t="s">
        <v>17</v>
      </c>
      <c r="O74" s="2" t="s">
        <v>18</v>
      </c>
    </row>
    <row r="75" spans="1:15" ht="15.75" thickBot="1" x14ac:dyDescent="0.3">
      <c r="A75" s="3">
        <v>1</v>
      </c>
      <c r="B75" s="2">
        <v>2</v>
      </c>
      <c r="C75" s="2">
        <v>3</v>
      </c>
      <c r="D75" s="2">
        <v>4</v>
      </c>
      <c r="E75" s="2">
        <v>5</v>
      </c>
      <c r="F75" s="2">
        <v>6</v>
      </c>
      <c r="G75" s="2">
        <v>7</v>
      </c>
      <c r="H75" s="2">
        <v>8</v>
      </c>
      <c r="I75" s="2">
        <v>9</v>
      </c>
      <c r="J75" s="2">
        <v>10</v>
      </c>
      <c r="K75" s="2">
        <v>11</v>
      </c>
      <c r="L75" s="2">
        <v>12</v>
      </c>
      <c r="M75" s="2">
        <v>13</v>
      </c>
      <c r="N75" s="2">
        <v>14</v>
      </c>
      <c r="O75" s="2">
        <v>15</v>
      </c>
    </row>
    <row r="76" spans="1:15" ht="15.75" thickBot="1" x14ac:dyDescent="0.3">
      <c r="A76" s="12"/>
    </row>
    <row r="77" spans="1:15" x14ac:dyDescent="0.25">
      <c r="A77" s="145"/>
      <c r="B77" s="129" t="s">
        <v>55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1"/>
    </row>
    <row r="78" spans="1:15" ht="15.75" thickBot="1" x14ac:dyDescent="0.3">
      <c r="A78" s="146"/>
      <c r="B78" s="132" t="s">
        <v>35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4"/>
    </row>
    <row r="79" spans="1:15" ht="15.75" thickBot="1" x14ac:dyDescent="0.3">
      <c r="A79" s="16">
        <v>223</v>
      </c>
      <c r="B79" s="6" t="s">
        <v>96</v>
      </c>
      <c r="C79" s="2" t="s">
        <v>97</v>
      </c>
      <c r="D79" s="2">
        <v>12.62</v>
      </c>
      <c r="E79" s="2">
        <v>20.123000000000001</v>
      </c>
      <c r="F79" s="2">
        <v>31.61</v>
      </c>
      <c r="G79" s="2">
        <v>402.6</v>
      </c>
      <c r="H79" s="2">
        <v>0.11</v>
      </c>
      <c r="I79" s="2">
        <v>0.42</v>
      </c>
      <c r="J79" s="2">
        <v>0.25</v>
      </c>
      <c r="K79" s="2">
        <v>1.85</v>
      </c>
      <c r="L79" s="2">
        <v>223.13</v>
      </c>
      <c r="M79" s="2">
        <v>301.7</v>
      </c>
      <c r="N79" s="2">
        <v>51.65</v>
      </c>
      <c r="O79" s="2">
        <v>1.71</v>
      </c>
    </row>
    <row r="80" spans="1:15" ht="15.75" thickBot="1" x14ac:dyDescent="0.3">
      <c r="A80" s="16">
        <v>376</v>
      </c>
      <c r="B80" s="6" t="s">
        <v>24</v>
      </c>
      <c r="C80" s="2">
        <v>200</v>
      </c>
      <c r="D80" s="2">
        <v>7.0000000000000007E-2</v>
      </c>
      <c r="E80" s="2">
        <v>0.02</v>
      </c>
      <c r="F80" s="2">
        <v>15</v>
      </c>
      <c r="G80" s="2">
        <v>60</v>
      </c>
      <c r="H80" s="2" t="s">
        <v>22</v>
      </c>
      <c r="I80" s="2">
        <v>0.03</v>
      </c>
      <c r="J80" s="2" t="s">
        <v>22</v>
      </c>
      <c r="K80" s="2" t="s">
        <v>22</v>
      </c>
      <c r="L80" s="2">
        <v>11.1</v>
      </c>
      <c r="M80" s="2">
        <v>2.8</v>
      </c>
      <c r="N80" s="2">
        <v>1.4</v>
      </c>
      <c r="O80" s="2">
        <v>0.28000000000000003</v>
      </c>
    </row>
    <row r="81" spans="1:15" ht="15.75" thickBot="1" x14ac:dyDescent="0.3">
      <c r="A81" s="16" t="s">
        <v>25</v>
      </c>
      <c r="B81" s="6" t="s">
        <v>26</v>
      </c>
      <c r="C81" s="2">
        <v>38</v>
      </c>
      <c r="D81" s="2">
        <v>3.16</v>
      </c>
      <c r="E81" s="2">
        <v>0.4</v>
      </c>
      <c r="F81" s="2">
        <v>19.32</v>
      </c>
      <c r="G81" s="2">
        <v>93.52</v>
      </c>
      <c r="H81" s="2">
        <v>0.04</v>
      </c>
      <c r="I81" s="2" t="s">
        <v>22</v>
      </c>
      <c r="J81" s="2" t="s">
        <v>22</v>
      </c>
      <c r="K81" s="2">
        <v>0.52</v>
      </c>
      <c r="L81" s="2">
        <v>9.1999999999999993</v>
      </c>
      <c r="M81" s="2">
        <v>34.799999999999997</v>
      </c>
      <c r="N81" s="2">
        <v>13.2</v>
      </c>
      <c r="O81" s="2">
        <v>0.44</v>
      </c>
    </row>
    <row r="82" spans="1:15" ht="15.75" thickBot="1" x14ac:dyDescent="0.3">
      <c r="A82" s="18"/>
      <c r="B82" s="9" t="s">
        <v>27</v>
      </c>
      <c r="C82" s="5"/>
      <c r="D82" s="5"/>
      <c r="E82" s="5"/>
      <c r="F82" s="5"/>
      <c r="G82" s="10">
        <f>G79+G80+G81</f>
        <v>556.12</v>
      </c>
      <c r="H82" s="5"/>
      <c r="I82" s="5"/>
      <c r="J82" s="5"/>
      <c r="K82" s="5"/>
      <c r="L82" s="5"/>
      <c r="M82" s="5"/>
      <c r="N82" s="5"/>
      <c r="O82" s="5"/>
    </row>
    <row r="83" spans="1:15" ht="15.75" thickBot="1" x14ac:dyDescent="0.3">
      <c r="A83" s="135" t="s">
        <v>28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7"/>
    </row>
    <row r="84" spans="1:15" ht="15.75" thickBot="1" x14ac:dyDescent="0.3">
      <c r="A84" s="17">
        <v>45</v>
      </c>
      <c r="B84" s="14" t="s">
        <v>56</v>
      </c>
      <c r="C84" s="15">
        <v>60</v>
      </c>
      <c r="D84" s="15">
        <v>0.79</v>
      </c>
      <c r="E84" s="15">
        <v>1.95</v>
      </c>
      <c r="F84" s="15">
        <v>3.88</v>
      </c>
      <c r="G84" s="15">
        <v>36.24</v>
      </c>
      <c r="H84" s="15">
        <v>0.01</v>
      </c>
      <c r="I84" s="15">
        <v>10.26</v>
      </c>
      <c r="J84" s="15" t="s">
        <v>22</v>
      </c>
      <c r="K84" s="15">
        <v>5.03</v>
      </c>
      <c r="L84" s="15">
        <v>14.98</v>
      </c>
      <c r="M84" s="15">
        <v>16.98</v>
      </c>
      <c r="N84" s="15">
        <v>9.0500000000000007</v>
      </c>
      <c r="O84" s="15">
        <v>0.28000000000000003</v>
      </c>
    </row>
    <row r="85" spans="1:15" ht="15.75" thickBot="1" x14ac:dyDescent="0.3">
      <c r="A85" s="16">
        <v>102</v>
      </c>
      <c r="B85" s="6" t="s">
        <v>57</v>
      </c>
      <c r="C85" s="2">
        <v>250</v>
      </c>
      <c r="D85" s="2">
        <v>5.49</v>
      </c>
      <c r="E85" s="2">
        <v>5.27</v>
      </c>
      <c r="F85" s="2">
        <v>16.54</v>
      </c>
      <c r="G85" s="2">
        <v>148.25</v>
      </c>
      <c r="H85" s="2">
        <v>0.23</v>
      </c>
      <c r="I85" s="2">
        <v>5.83</v>
      </c>
      <c r="J85" s="2" t="s">
        <v>22</v>
      </c>
      <c r="K85" s="2">
        <v>2.4300000000000002</v>
      </c>
      <c r="L85" s="2">
        <v>42.68</v>
      </c>
      <c r="M85" s="2">
        <v>88.1</v>
      </c>
      <c r="N85" s="2">
        <v>35.58</v>
      </c>
      <c r="O85" s="2">
        <v>2.0499999999999998</v>
      </c>
    </row>
    <row r="86" spans="1:15" ht="15.75" thickBot="1" x14ac:dyDescent="0.3">
      <c r="A86" s="16">
        <v>268</v>
      </c>
      <c r="B86" s="6" t="s">
        <v>79</v>
      </c>
      <c r="C86" s="2">
        <v>50</v>
      </c>
      <c r="D86" s="2">
        <v>7.88</v>
      </c>
      <c r="E86" s="2">
        <v>7.67</v>
      </c>
      <c r="F86" s="2">
        <v>6.55</v>
      </c>
      <c r="G86" s="2">
        <v>128</v>
      </c>
      <c r="H86" s="2">
        <v>0.01</v>
      </c>
      <c r="I86" s="2" t="s">
        <v>22</v>
      </c>
      <c r="J86" s="2" t="s">
        <v>22</v>
      </c>
      <c r="K86" s="2">
        <v>1.72</v>
      </c>
      <c r="L86" s="2">
        <v>5.21</v>
      </c>
      <c r="M86" s="2">
        <v>83.38</v>
      </c>
      <c r="N86" s="2">
        <v>15.3</v>
      </c>
      <c r="O86" s="2">
        <v>1.34</v>
      </c>
    </row>
    <row r="87" spans="1:15" ht="15.75" thickBot="1" x14ac:dyDescent="0.3">
      <c r="A87" s="16">
        <v>309</v>
      </c>
      <c r="B87" s="6" t="s">
        <v>53</v>
      </c>
      <c r="C87" s="2">
        <v>150</v>
      </c>
      <c r="D87" s="2">
        <v>5.52</v>
      </c>
      <c r="E87" s="2">
        <v>4.5199999999999996</v>
      </c>
      <c r="F87" s="2">
        <v>26.45</v>
      </c>
      <c r="G87" s="2">
        <v>168.45</v>
      </c>
      <c r="H87" s="2">
        <v>0.06</v>
      </c>
      <c r="I87" s="2" t="s">
        <v>22</v>
      </c>
      <c r="J87" s="2" t="s">
        <v>22</v>
      </c>
      <c r="K87" s="2">
        <v>0.97</v>
      </c>
      <c r="L87" s="2">
        <v>4.8600000000000003</v>
      </c>
      <c r="M87" s="2">
        <v>37.17</v>
      </c>
      <c r="N87" s="2">
        <v>21.12</v>
      </c>
      <c r="O87" s="2">
        <v>1.1100000000000001</v>
      </c>
    </row>
    <row r="88" spans="1:15" ht="15.75" thickBot="1" x14ac:dyDescent="0.3">
      <c r="A88" s="16">
        <v>342</v>
      </c>
      <c r="B88" s="6" t="s">
        <v>61</v>
      </c>
      <c r="C88" s="2">
        <v>200</v>
      </c>
      <c r="D88" s="2">
        <v>0.16</v>
      </c>
      <c r="E88" s="2">
        <v>0.16</v>
      </c>
      <c r="F88" s="2">
        <v>27.88</v>
      </c>
      <c r="G88" s="2">
        <v>114.6</v>
      </c>
      <c r="H88" s="2">
        <v>0.01</v>
      </c>
      <c r="I88" s="2">
        <v>0.9</v>
      </c>
      <c r="J88" s="2" t="s">
        <v>22</v>
      </c>
      <c r="K88" s="2">
        <v>0.08</v>
      </c>
      <c r="L88" s="2">
        <v>14.18</v>
      </c>
      <c r="M88" s="2">
        <v>4.4000000000000004</v>
      </c>
      <c r="N88" s="2">
        <v>5.14</v>
      </c>
      <c r="O88" s="2">
        <v>0.95</v>
      </c>
    </row>
    <row r="89" spans="1:15" ht="15.75" thickBot="1" x14ac:dyDescent="0.3">
      <c r="A89" s="17" t="s">
        <v>25</v>
      </c>
      <c r="B89" s="14" t="s">
        <v>26</v>
      </c>
      <c r="C89" s="15">
        <v>19</v>
      </c>
      <c r="D89" s="15">
        <v>1.58</v>
      </c>
      <c r="E89" s="15">
        <v>0.2</v>
      </c>
      <c r="F89" s="15">
        <v>9.66</v>
      </c>
      <c r="G89" s="15">
        <v>45.98</v>
      </c>
      <c r="H89" s="15">
        <v>0.02</v>
      </c>
      <c r="I89" s="2" t="s">
        <v>22</v>
      </c>
      <c r="J89" s="2" t="s">
        <v>22</v>
      </c>
      <c r="K89" s="15">
        <v>0.26</v>
      </c>
      <c r="L89" s="15">
        <v>4.5999999999999996</v>
      </c>
      <c r="M89" s="15">
        <v>17.399999999999999</v>
      </c>
      <c r="N89" s="15">
        <v>13.2</v>
      </c>
      <c r="O89" s="15">
        <v>0.44</v>
      </c>
    </row>
    <row r="90" spans="1:15" ht="15.75" thickBot="1" x14ac:dyDescent="0.3">
      <c r="A90" s="17" t="s">
        <v>25</v>
      </c>
      <c r="B90" s="14" t="s">
        <v>31</v>
      </c>
      <c r="C90" s="15">
        <v>40</v>
      </c>
      <c r="D90" s="15">
        <v>2.2400000000000002</v>
      </c>
      <c r="E90" s="15">
        <v>0.52</v>
      </c>
      <c r="F90" s="15">
        <v>23.7</v>
      </c>
      <c r="G90" s="15">
        <v>91.96</v>
      </c>
      <c r="H90" s="15">
        <v>0.05</v>
      </c>
      <c r="I90" s="2" t="s">
        <v>22</v>
      </c>
      <c r="J90" s="2" t="s">
        <v>22</v>
      </c>
      <c r="K90" s="15">
        <v>0.36</v>
      </c>
      <c r="L90" s="15">
        <v>9.1999999999999993</v>
      </c>
      <c r="M90" s="15">
        <v>42.4</v>
      </c>
      <c r="N90" s="15">
        <v>10</v>
      </c>
      <c r="O90" s="15">
        <v>1.24</v>
      </c>
    </row>
    <row r="91" spans="1:15" ht="15.75" thickBot="1" x14ac:dyDescent="0.3">
      <c r="A91" s="7"/>
      <c r="B91" s="9" t="s">
        <v>27</v>
      </c>
      <c r="C91" s="5"/>
      <c r="D91" s="5"/>
      <c r="E91" s="5"/>
      <c r="F91" s="5"/>
      <c r="G91" s="10">
        <f>G84+G85+G86+G87+G88+G89+G90</f>
        <v>733.48</v>
      </c>
      <c r="H91" s="5"/>
      <c r="I91" s="5"/>
      <c r="J91" s="5"/>
      <c r="K91" s="5"/>
      <c r="L91" s="5"/>
      <c r="M91" s="5"/>
      <c r="N91" s="5"/>
      <c r="O91" s="5"/>
    </row>
    <row r="92" spans="1:15" ht="15.75" thickBot="1" x14ac:dyDescent="0.3">
      <c r="A92" s="7"/>
      <c r="B92" s="9" t="s">
        <v>33</v>
      </c>
      <c r="C92" s="5"/>
      <c r="D92" s="5"/>
      <c r="E92" s="5"/>
      <c r="F92" s="5"/>
      <c r="G92" s="10">
        <f>G82+G91</f>
        <v>1289.5999999999999</v>
      </c>
      <c r="H92" s="5"/>
      <c r="I92" s="5"/>
      <c r="J92" s="5"/>
      <c r="K92" s="5"/>
      <c r="L92" s="5"/>
      <c r="M92" s="5"/>
      <c r="N92" s="5"/>
      <c r="O92" s="5"/>
    </row>
    <row r="94" spans="1:15" ht="15.75" thickBot="1" x14ac:dyDescent="0.3">
      <c r="A94" s="12"/>
    </row>
    <row r="95" spans="1:15" ht="24.75" customHeight="1" thickBot="1" x14ac:dyDescent="0.3">
      <c r="A95" s="138" t="s">
        <v>0</v>
      </c>
      <c r="B95" s="138" t="s">
        <v>1</v>
      </c>
      <c r="C95" s="138" t="s">
        <v>2</v>
      </c>
      <c r="D95" s="140" t="s">
        <v>3</v>
      </c>
      <c r="E95" s="141"/>
      <c r="F95" s="142"/>
      <c r="G95" s="1" t="s">
        <v>4</v>
      </c>
      <c r="H95" s="140" t="s">
        <v>6</v>
      </c>
      <c r="I95" s="141"/>
      <c r="J95" s="141"/>
      <c r="K95" s="142"/>
      <c r="L95" s="140" t="s">
        <v>7</v>
      </c>
      <c r="M95" s="141"/>
      <c r="N95" s="141"/>
      <c r="O95" s="142"/>
    </row>
    <row r="96" spans="1:15" ht="39" thickBot="1" x14ac:dyDescent="0.3">
      <c r="A96" s="139"/>
      <c r="B96" s="139"/>
      <c r="C96" s="139"/>
      <c r="D96" s="2" t="s">
        <v>8</v>
      </c>
      <c r="E96" s="2" t="s">
        <v>9</v>
      </c>
      <c r="F96" s="2" t="s">
        <v>10</v>
      </c>
      <c r="G96" s="2" t="s">
        <v>5</v>
      </c>
      <c r="H96" s="2" t="s">
        <v>11</v>
      </c>
      <c r="I96" s="2" t="s">
        <v>12</v>
      </c>
      <c r="J96" s="2" t="s">
        <v>13</v>
      </c>
      <c r="K96" s="2" t="s">
        <v>14</v>
      </c>
      <c r="L96" s="2" t="s">
        <v>15</v>
      </c>
      <c r="M96" s="2" t="s">
        <v>16</v>
      </c>
      <c r="N96" s="2" t="s">
        <v>17</v>
      </c>
      <c r="O96" s="2" t="s">
        <v>18</v>
      </c>
    </row>
    <row r="97" spans="1:15" ht="15.75" thickBot="1" x14ac:dyDescent="0.3">
      <c r="A97" s="3">
        <v>1</v>
      </c>
      <c r="B97" s="2">
        <v>2</v>
      </c>
      <c r="C97" s="2">
        <v>3</v>
      </c>
      <c r="D97" s="2">
        <v>4</v>
      </c>
      <c r="E97" s="2">
        <v>5</v>
      </c>
      <c r="F97" s="2">
        <v>6</v>
      </c>
      <c r="G97" s="2">
        <v>7</v>
      </c>
      <c r="H97" s="2">
        <v>8</v>
      </c>
      <c r="I97" s="2">
        <v>9</v>
      </c>
      <c r="J97" s="2">
        <v>10</v>
      </c>
      <c r="K97" s="2">
        <v>11</v>
      </c>
      <c r="L97" s="2">
        <v>12</v>
      </c>
      <c r="M97" s="2">
        <v>13</v>
      </c>
      <c r="N97" s="2">
        <v>14</v>
      </c>
      <c r="O97" s="2">
        <v>15</v>
      </c>
    </row>
    <row r="98" spans="1:15" ht="15.75" thickBot="1" x14ac:dyDescent="0.3">
      <c r="A98" s="12"/>
    </row>
    <row r="99" spans="1:15" x14ac:dyDescent="0.25">
      <c r="A99" s="129" t="s">
        <v>62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1"/>
    </row>
    <row r="100" spans="1:15" ht="15.75" thickBot="1" x14ac:dyDescent="0.3">
      <c r="A100" s="132" t="s">
        <v>35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4"/>
    </row>
    <row r="101" spans="1:15" ht="15.75" thickBot="1" x14ac:dyDescent="0.3">
      <c r="A101" s="16" t="s">
        <v>85</v>
      </c>
      <c r="B101" s="6" t="s">
        <v>86</v>
      </c>
      <c r="C101" s="2">
        <v>20</v>
      </c>
      <c r="D101" s="2">
        <v>0.13</v>
      </c>
      <c r="E101" s="2">
        <v>0</v>
      </c>
      <c r="F101" s="2">
        <v>16</v>
      </c>
      <c r="G101" s="2">
        <v>64.510000000000005</v>
      </c>
      <c r="H101" s="2">
        <v>0</v>
      </c>
      <c r="I101" s="2">
        <v>0</v>
      </c>
      <c r="J101" s="2">
        <v>0</v>
      </c>
      <c r="K101" s="2">
        <v>0</v>
      </c>
      <c r="L101" s="2">
        <v>5.36</v>
      </c>
      <c r="M101" s="2">
        <v>2.64</v>
      </c>
      <c r="N101" s="2">
        <v>1.36</v>
      </c>
      <c r="O101" s="2">
        <v>0.24</v>
      </c>
    </row>
    <row r="102" spans="1:15" ht="26.25" thickBot="1" x14ac:dyDescent="0.3">
      <c r="A102" s="16">
        <v>175</v>
      </c>
      <c r="B102" s="6" t="s">
        <v>63</v>
      </c>
      <c r="C102" s="2">
        <v>210</v>
      </c>
      <c r="D102" s="2">
        <v>6</v>
      </c>
      <c r="E102" s="2">
        <v>3.93</v>
      </c>
      <c r="F102" s="2">
        <v>43.33</v>
      </c>
      <c r="G102" s="2">
        <v>233</v>
      </c>
      <c r="H102" s="2">
        <v>0.1</v>
      </c>
      <c r="I102" s="2">
        <v>0.96</v>
      </c>
      <c r="J102" s="2">
        <v>1.4999999999999999E-2</v>
      </c>
      <c r="K102" s="2">
        <v>0.08</v>
      </c>
      <c r="L102" s="2">
        <v>131.28</v>
      </c>
      <c r="M102" s="2">
        <v>153.72</v>
      </c>
      <c r="N102" s="2">
        <v>37.22</v>
      </c>
      <c r="O102" s="2">
        <v>0.82</v>
      </c>
    </row>
    <row r="103" spans="1:15" ht="15.75" thickBot="1" x14ac:dyDescent="0.3">
      <c r="A103" s="16">
        <v>382</v>
      </c>
      <c r="B103" s="6" t="s">
        <v>64</v>
      </c>
      <c r="C103" s="2">
        <v>200</v>
      </c>
      <c r="D103" s="2">
        <v>4.08</v>
      </c>
      <c r="E103" s="2">
        <v>3.54</v>
      </c>
      <c r="F103" s="2">
        <v>0.54</v>
      </c>
      <c r="G103" s="2">
        <v>118.6</v>
      </c>
      <c r="H103" s="2">
        <v>0.06</v>
      </c>
      <c r="I103" s="2">
        <v>1.59</v>
      </c>
      <c r="J103" s="2">
        <v>0.02</v>
      </c>
      <c r="K103" s="2" t="s">
        <v>22</v>
      </c>
      <c r="L103" s="2">
        <v>152.19999999999999</v>
      </c>
      <c r="M103" s="2">
        <v>124.56</v>
      </c>
      <c r="N103" s="2">
        <v>21.34</v>
      </c>
      <c r="O103" s="2">
        <v>0.48</v>
      </c>
    </row>
    <row r="104" spans="1:15" ht="15.75" thickBot="1" x14ac:dyDescent="0.3">
      <c r="A104" s="16" t="s">
        <v>25</v>
      </c>
      <c r="B104" s="6" t="s">
        <v>26</v>
      </c>
      <c r="C104" s="2">
        <v>38</v>
      </c>
      <c r="D104" s="2">
        <v>3.16</v>
      </c>
      <c r="E104" s="2">
        <v>0.4</v>
      </c>
      <c r="F104" s="2">
        <v>19.32</v>
      </c>
      <c r="G104" s="2">
        <v>93.52</v>
      </c>
      <c r="H104" s="2">
        <v>0.04</v>
      </c>
      <c r="I104" s="2" t="s">
        <v>22</v>
      </c>
      <c r="J104" s="2" t="s">
        <v>22</v>
      </c>
      <c r="K104" s="2">
        <v>0.52</v>
      </c>
      <c r="L104" s="2">
        <v>9.1999999999999993</v>
      </c>
      <c r="M104" s="2">
        <v>34.799999999999997</v>
      </c>
      <c r="N104" s="2">
        <v>13.2</v>
      </c>
      <c r="O104" s="2">
        <v>0.44</v>
      </c>
    </row>
    <row r="105" spans="1:15" ht="15.75" thickBot="1" x14ac:dyDescent="0.3">
      <c r="A105" s="18"/>
      <c r="B105" s="9" t="s">
        <v>27</v>
      </c>
      <c r="C105" s="5"/>
      <c r="D105" s="5"/>
      <c r="E105" s="5"/>
      <c r="F105" s="5"/>
      <c r="G105" s="10">
        <f>G101+G102+G103+G104</f>
        <v>509.63</v>
      </c>
      <c r="H105" s="5"/>
      <c r="I105" s="5"/>
      <c r="J105" s="5"/>
      <c r="K105" s="5"/>
      <c r="L105" s="5"/>
      <c r="M105" s="5"/>
      <c r="N105" s="5"/>
      <c r="O105" s="5"/>
    </row>
    <row r="106" spans="1:15" ht="15.75" thickBot="1" x14ac:dyDescent="0.3">
      <c r="A106" s="135" t="s">
        <v>28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7"/>
    </row>
    <row r="107" spans="1:15" ht="15.75" thickBot="1" x14ac:dyDescent="0.3">
      <c r="A107" s="16" t="s">
        <v>25</v>
      </c>
      <c r="B107" s="6" t="s">
        <v>65</v>
      </c>
      <c r="C107" s="2">
        <v>15</v>
      </c>
      <c r="D107" s="2">
        <v>0.12</v>
      </c>
      <c r="E107" s="2">
        <v>0.03</v>
      </c>
      <c r="F107" s="2">
        <v>0.39</v>
      </c>
      <c r="G107" s="2">
        <v>2.1</v>
      </c>
      <c r="H107" s="2">
        <v>0.03</v>
      </c>
      <c r="I107" s="2">
        <v>1.5</v>
      </c>
      <c r="J107" s="2">
        <v>1.5</v>
      </c>
      <c r="K107" s="2">
        <v>0.02</v>
      </c>
      <c r="L107" s="2">
        <v>3.4</v>
      </c>
      <c r="M107" s="2">
        <v>6.3</v>
      </c>
      <c r="N107" s="2">
        <v>2.1</v>
      </c>
      <c r="O107" s="2">
        <v>0.09</v>
      </c>
    </row>
    <row r="108" spans="1:15" ht="15.75" thickBot="1" x14ac:dyDescent="0.3">
      <c r="A108" s="16">
        <v>97</v>
      </c>
      <c r="B108" s="6" t="s">
        <v>66</v>
      </c>
      <c r="C108" s="2" t="s">
        <v>67</v>
      </c>
      <c r="D108" s="2">
        <v>4.1399999999999997</v>
      </c>
      <c r="E108" s="2">
        <v>3.03</v>
      </c>
      <c r="F108" s="2">
        <v>16.87</v>
      </c>
      <c r="G108" s="2">
        <v>122.8</v>
      </c>
      <c r="H108" s="2">
        <v>0.13</v>
      </c>
      <c r="I108" s="2">
        <v>12</v>
      </c>
      <c r="J108" s="2" t="s">
        <v>22</v>
      </c>
      <c r="K108" s="2">
        <v>1.28</v>
      </c>
      <c r="L108" s="2">
        <v>31.95</v>
      </c>
      <c r="M108" s="2">
        <v>99.73</v>
      </c>
      <c r="N108" s="2">
        <v>33.4</v>
      </c>
      <c r="O108" s="2">
        <v>1.26</v>
      </c>
    </row>
    <row r="109" spans="1:15" ht="15.75" thickBot="1" x14ac:dyDescent="0.3">
      <c r="A109" s="16">
        <v>243</v>
      </c>
      <c r="B109" s="6" t="s">
        <v>68</v>
      </c>
      <c r="C109" s="2">
        <v>50</v>
      </c>
      <c r="D109" s="2">
        <v>5.51</v>
      </c>
      <c r="E109" s="2">
        <v>11.95</v>
      </c>
      <c r="F109" s="2">
        <v>0.19</v>
      </c>
      <c r="G109" s="2">
        <v>131</v>
      </c>
      <c r="H109" s="2">
        <v>0.09</v>
      </c>
      <c r="I109" s="2" t="s">
        <v>22</v>
      </c>
      <c r="J109" s="2" t="s">
        <v>22</v>
      </c>
      <c r="K109" s="2">
        <v>0.19</v>
      </c>
      <c r="L109" s="2">
        <v>17.3</v>
      </c>
      <c r="M109" s="2">
        <v>79.5</v>
      </c>
      <c r="N109" s="2">
        <v>10</v>
      </c>
      <c r="O109" s="2">
        <v>0.88</v>
      </c>
    </row>
    <row r="110" spans="1:15" ht="15.75" thickBot="1" x14ac:dyDescent="0.3">
      <c r="A110" s="16">
        <v>199</v>
      </c>
      <c r="B110" s="6" t="s">
        <v>98</v>
      </c>
      <c r="C110" s="2">
        <v>150</v>
      </c>
      <c r="D110" s="2">
        <v>12.98</v>
      </c>
      <c r="E110" s="2">
        <v>6.52</v>
      </c>
      <c r="F110" s="2">
        <v>33.36</v>
      </c>
      <c r="G110" s="2">
        <v>242.86</v>
      </c>
      <c r="H110" s="2">
        <v>0.47</v>
      </c>
      <c r="I110" s="2" t="s">
        <v>22</v>
      </c>
      <c r="J110" s="2">
        <v>0.03</v>
      </c>
      <c r="K110" s="2">
        <v>0.5</v>
      </c>
      <c r="L110" s="2">
        <v>90.2</v>
      </c>
      <c r="M110" s="2">
        <v>202.93</v>
      </c>
      <c r="N110" s="2">
        <v>58.76</v>
      </c>
      <c r="O110" s="2">
        <v>4.47</v>
      </c>
    </row>
    <row r="111" spans="1:15" ht="15.75" thickBot="1" x14ac:dyDescent="0.3">
      <c r="A111" s="16">
        <v>349</v>
      </c>
      <c r="B111" s="6" t="s">
        <v>54</v>
      </c>
      <c r="C111" s="2">
        <v>200</v>
      </c>
      <c r="D111" s="2">
        <v>0.66</v>
      </c>
      <c r="E111" s="2">
        <v>0.09</v>
      </c>
      <c r="F111" s="2">
        <v>32.01</v>
      </c>
      <c r="G111" s="2">
        <v>132.80000000000001</v>
      </c>
      <c r="H111" s="2">
        <v>0.02</v>
      </c>
      <c r="I111" s="2">
        <v>0.73</v>
      </c>
      <c r="J111" s="2" t="s">
        <v>22</v>
      </c>
      <c r="K111" s="2">
        <v>0.51</v>
      </c>
      <c r="L111" s="2">
        <v>32.479999999999997</v>
      </c>
      <c r="M111" s="2">
        <v>23.44</v>
      </c>
      <c r="N111" s="2">
        <v>17.46</v>
      </c>
      <c r="O111" s="2">
        <v>0.7</v>
      </c>
    </row>
    <row r="112" spans="1:15" ht="15.75" thickBot="1" x14ac:dyDescent="0.3">
      <c r="A112" s="17" t="s">
        <v>25</v>
      </c>
      <c r="B112" s="14" t="s">
        <v>26</v>
      </c>
      <c r="C112" s="15">
        <v>19</v>
      </c>
      <c r="D112" s="15">
        <v>1.58</v>
      </c>
      <c r="E112" s="15">
        <v>0.2</v>
      </c>
      <c r="F112" s="15">
        <v>9.66</v>
      </c>
      <c r="G112" s="15">
        <v>45.98</v>
      </c>
      <c r="H112" s="15">
        <v>0.02</v>
      </c>
      <c r="I112" s="2" t="s">
        <v>22</v>
      </c>
      <c r="J112" s="2" t="s">
        <v>22</v>
      </c>
      <c r="K112" s="15">
        <v>0.26</v>
      </c>
      <c r="L112" s="15">
        <v>4.5999999999999996</v>
      </c>
      <c r="M112" s="15">
        <v>17.399999999999999</v>
      </c>
      <c r="N112" s="15">
        <v>13.2</v>
      </c>
      <c r="O112" s="15">
        <v>0.44</v>
      </c>
    </row>
    <row r="113" spans="1:15" ht="15.75" thickBot="1" x14ac:dyDescent="0.3">
      <c r="A113" s="17" t="s">
        <v>25</v>
      </c>
      <c r="B113" s="14" t="s">
        <v>31</v>
      </c>
      <c r="C113" s="15">
        <v>40</v>
      </c>
      <c r="D113" s="15">
        <v>2.2400000000000002</v>
      </c>
      <c r="E113" s="15">
        <v>0.52</v>
      </c>
      <c r="F113" s="15">
        <v>23.7</v>
      </c>
      <c r="G113" s="15">
        <v>91.96</v>
      </c>
      <c r="H113" s="15">
        <v>0.05</v>
      </c>
      <c r="I113" s="2" t="s">
        <v>22</v>
      </c>
      <c r="J113" s="2" t="s">
        <v>22</v>
      </c>
      <c r="K113" s="15">
        <v>0.36</v>
      </c>
      <c r="L113" s="15">
        <v>9.1999999999999993</v>
      </c>
      <c r="M113" s="15">
        <v>42.4</v>
      </c>
      <c r="N113" s="15">
        <v>10</v>
      </c>
      <c r="O113" s="15">
        <v>1.24</v>
      </c>
    </row>
    <row r="114" spans="1:15" ht="15.75" thickBot="1" x14ac:dyDescent="0.3">
      <c r="A114" s="16">
        <v>338</v>
      </c>
      <c r="B114" s="6" t="s">
        <v>32</v>
      </c>
      <c r="C114" s="2">
        <v>100</v>
      </c>
      <c r="D114" s="2">
        <v>0.4</v>
      </c>
      <c r="E114" s="2">
        <v>0.4</v>
      </c>
      <c r="F114" s="2">
        <v>9.8000000000000007</v>
      </c>
      <c r="G114" s="2">
        <v>47</v>
      </c>
      <c r="H114" s="2">
        <v>0.03</v>
      </c>
      <c r="I114" s="2">
        <v>10</v>
      </c>
      <c r="J114" s="2" t="s">
        <v>22</v>
      </c>
      <c r="K114" s="2">
        <v>0.2</v>
      </c>
      <c r="L114" s="2">
        <v>16</v>
      </c>
      <c r="M114" s="2">
        <v>11</v>
      </c>
      <c r="N114" s="2">
        <v>9</v>
      </c>
      <c r="O114" s="2">
        <v>2.2000000000000002</v>
      </c>
    </row>
    <row r="115" spans="1:15" ht="15.75" thickBot="1" x14ac:dyDescent="0.3">
      <c r="A115" s="7"/>
      <c r="B115" s="9" t="s">
        <v>27</v>
      </c>
      <c r="C115" s="5"/>
      <c r="D115" s="5"/>
      <c r="E115" s="5"/>
      <c r="F115" s="5"/>
      <c r="G115" s="10">
        <f>G107+G108+G109+G110+G111+G112+G113+G114</f>
        <v>816.5</v>
      </c>
      <c r="H115" s="5"/>
      <c r="I115" s="5"/>
      <c r="J115" s="5"/>
      <c r="K115" s="5"/>
      <c r="L115" s="5"/>
      <c r="M115" s="5"/>
      <c r="N115" s="5"/>
      <c r="O115" s="5"/>
    </row>
    <row r="116" spans="1:15" ht="15.75" thickBot="1" x14ac:dyDescent="0.3">
      <c r="A116" s="7"/>
      <c r="B116" s="9" t="s">
        <v>33</v>
      </c>
      <c r="C116" s="5"/>
      <c r="D116" s="5"/>
      <c r="E116" s="5"/>
      <c r="F116" s="5"/>
      <c r="G116" s="10">
        <f>G105+G115</f>
        <v>1326.13</v>
      </c>
      <c r="H116" s="5"/>
      <c r="I116" s="5"/>
      <c r="J116" s="5"/>
      <c r="K116" s="5"/>
      <c r="L116" s="5"/>
      <c r="M116" s="5"/>
      <c r="N116" s="5"/>
      <c r="O116" s="5"/>
    </row>
    <row r="118" spans="1:15" ht="15.75" thickBot="1" x14ac:dyDescent="0.3">
      <c r="A118" s="12"/>
    </row>
    <row r="119" spans="1:15" ht="24.75" customHeight="1" thickBot="1" x14ac:dyDescent="0.3">
      <c r="A119" s="138" t="s">
        <v>0</v>
      </c>
      <c r="B119" s="138" t="s">
        <v>1</v>
      </c>
      <c r="C119" s="138" t="s">
        <v>2</v>
      </c>
      <c r="D119" s="140" t="s">
        <v>3</v>
      </c>
      <c r="E119" s="141"/>
      <c r="F119" s="142"/>
      <c r="G119" s="1" t="s">
        <v>4</v>
      </c>
      <c r="H119" s="140" t="s">
        <v>6</v>
      </c>
      <c r="I119" s="141"/>
      <c r="J119" s="141"/>
      <c r="K119" s="142"/>
      <c r="L119" s="140" t="s">
        <v>7</v>
      </c>
      <c r="M119" s="141"/>
      <c r="N119" s="141"/>
      <c r="O119" s="142"/>
    </row>
    <row r="120" spans="1:15" ht="39" thickBot="1" x14ac:dyDescent="0.3">
      <c r="A120" s="139"/>
      <c r="B120" s="139"/>
      <c r="C120" s="139"/>
      <c r="D120" s="2" t="s">
        <v>8</v>
      </c>
      <c r="E120" s="2" t="s">
        <v>9</v>
      </c>
      <c r="F120" s="2" t="s">
        <v>10</v>
      </c>
      <c r="G120" s="2" t="s">
        <v>5</v>
      </c>
      <c r="H120" s="2" t="s">
        <v>11</v>
      </c>
      <c r="I120" s="2" t="s">
        <v>12</v>
      </c>
      <c r="J120" s="2" t="s">
        <v>13</v>
      </c>
      <c r="K120" s="2" t="s">
        <v>14</v>
      </c>
      <c r="L120" s="2" t="s">
        <v>15</v>
      </c>
      <c r="M120" s="2" t="s">
        <v>16</v>
      </c>
      <c r="N120" s="2" t="s">
        <v>17</v>
      </c>
      <c r="O120" s="2" t="s">
        <v>18</v>
      </c>
    </row>
    <row r="121" spans="1:15" ht="15.75" thickBot="1" x14ac:dyDescent="0.3">
      <c r="A121" s="3">
        <v>1</v>
      </c>
      <c r="B121" s="2">
        <v>2</v>
      </c>
      <c r="C121" s="2">
        <v>3</v>
      </c>
      <c r="D121" s="2">
        <v>4</v>
      </c>
      <c r="E121" s="2">
        <v>5</v>
      </c>
      <c r="F121" s="2">
        <v>6</v>
      </c>
      <c r="G121" s="2">
        <v>7</v>
      </c>
      <c r="H121" s="2">
        <v>8</v>
      </c>
      <c r="I121" s="2">
        <v>9</v>
      </c>
      <c r="J121" s="2">
        <v>10</v>
      </c>
      <c r="K121" s="2">
        <v>11</v>
      </c>
      <c r="L121" s="2">
        <v>12</v>
      </c>
      <c r="M121" s="2">
        <v>13</v>
      </c>
      <c r="N121" s="2">
        <v>14</v>
      </c>
      <c r="O121" s="2">
        <v>15</v>
      </c>
    </row>
    <row r="122" spans="1:15" ht="15.75" thickBot="1" x14ac:dyDescent="0.3">
      <c r="A122" s="12"/>
    </row>
    <row r="123" spans="1:15" x14ac:dyDescent="0.25">
      <c r="A123" s="129" t="s">
        <v>70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1"/>
    </row>
    <row r="124" spans="1:15" ht="15.75" thickBot="1" x14ac:dyDescent="0.3">
      <c r="A124" s="132" t="s">
        <v>35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</row>
    <row r="125" spans="1:15" ht="15.75" thickBot="1" x14ac:dyDescent="0.3">
      <c r="A125" s="16">
        <v>204</v>
      </c>
      <c r="B125" s="6" t="s">
        <v>99</v>
      </c>
      <c r="C125" s="2">
        <v>150</v>
      </c>
      <c r="D125" s="2">
        <v>10.15</v>
      </c>
      <c r="E125" s="2">
        <v>11.94</v>
      </c>
      <c r="F125" s="2">
        <v>25.58</v>
      </c>
      <c r="G125" s="2">
        <v>250.8</v>
      </c>
      <c r="H125" s="2">
        <v>0.06</v>
      </c>
      <c r="I125" s="2">
        <v>0.17</v>
      </c>
      <c r="J125" s="2">
        <v>0.08</v>
      </c>
      <c r="K125" s="2">
        <v>0.08</v>
      </c>
      <c r="L125" s="2">
        <v>221.4</v>
      </c>
      <c r="M125" s="2">
        <v>151.56</v>
      </c>
      <c r="N125" s="2">
        <v>15.24</v>
      </c>
      <c r="O125" s="2">
        <v>0.92</v>
      </c>
    </row>
    <row r="126" spans="1:15" ht="15.75" thickBot="1" x14ac:dyDescent="0.3">
      <c r="A126" s="16">
        <v>376</v>
      </c>
      <c r="B126" s="6" t="s">
        <v>24</v>
      </c>
      <c r="C126" s="2">
        <v>200</v>
      </c>
      <c r="D126" s="2">
        <v>7.0000000000000007E-2</v>
      </c>
      <c r="E126" s="2">
        <v>0.02</v>
      </c>
      <c r="F126" s="2">
        <v>15</v>
      </c>
      <c r="G126" s="2">
        <v>60</v>
      </c>
      <c r="H126" s="2" t="s">
        <v>22</v>
      </c>
      <c r="I126" s="2">
        <v>0.03</v>
      </c>
      <c r="J126" s="2" t="s">
        <v>22</v>
      </c>
      <c r="K126" s="2" t="s">
        <v>22</v>
      </c>
      <c r="L126" s="2">
        <v>11.1</v>
      </c>
      <c r="M126" s="2">
        <v>2.8</v>
      </c>
      <c r="N126" s="2">
        <v>1.4</v>
      </c>
      <c r="O126" s="2">
        <v>0.28000000000000003</v>
      </c>
    </row>
    <row r="127" spans="1:15" ht="15.75" thickBot="1" x14ac:dyDescent="0.3">
      <c r="A127" s="16" t="s">
        <v>25</v>
      </c>
      <c r="B127" s="6" t="s">
        <v>26</v>
      </c>
      <c r="C127" s="2">
        <v>38</v>
      </c>
      <c r="D127" s="2">
        <v>3.16</v>
      </c>
      <c r="E127" s="2">
        <v>0.4</v>
      </c>
      <c r="F127" s="2">
        <v>19.32</v>
      </c>
      <c r="G127" s="2">
        <v>93.52</v>
      </c>
      <c r="H127" s="2">
        <v>0.04</v>
      </c>
      <c r="I127" s="2" t="s">
        <v>22</v>
      </c>
      <c r="J127" s="2" t="s">
        <v>22</v>
      </c>
      <c r="K127" s="2">
        <v>0.52</v>
      </c>
      <c r="L127" s="2">
        <v>9.1999999999999993</v>
      </c>
      <c r="M127" s="2">
        <v>34.799999999999997</v>
      </c>
      <c r="N127" s="2">
        <v>13.2</v>
      </c>
      <c r="O127" s="2">
        <v>0.44</v>
      </c>
    </row>
    <row r="128" spans="1:15" ht="15.75" thickBot="1" x14ac:dyDescent="0.3">
      <c r="A128" s="18"/>
      <c r="B128" s="9" t="s">
        <v>27</v>
      </c>
      <c r="C128" s="5"/>
      <c r="D128" s="5"/>
      <c r="E128" s="5"/>
      <c r="F128" s="5"/>
      <c r="G128" s="10">
        <f>G125+G126+G127</f>
        <v>404.32</v>
      </c>
      <c r="H128" s="5"/>
      <c r="I128" s="5"/>
      <c r="J128" s="5"/>
      <c r="K128" s="5"/>
      <c r="L128" s="5"/>
      <c r="M128" s="5"/>
      <c r="N128" s="5"/>
      <c r="O128" s="5"/>
    </row>
    <row r="129" spans="1:15" ht="15.75" thickBot="1" x14ac:dyDescent="0.3">
      <c r="A129" s="135" t="s">
        <v>28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7"/>
      <c r="N129" s="143"/>
      <c r="O129" s="144"/>
    </row>
    <row r="130" spans="1:15" ht="15.75" thickBot="1" x14ac:dyDescent="0.3">
      <c r="A130" s="16" t="s">
        <v>25</v>
      </c>
      <c r="B130" s="6" t="s">
        <v>65</v>
      </c>
      <c r="C130" s="2">
        <v>15</v>
      </c>
      <c r="D130" s="2">
        <v>0.12</v>
      </c>
      <c r="E130" s="2">
        <v>0.03</v>
      </c>
      <c r="F130" s="2">
        <v>0.39</v>
      </c>
      <c r="G130" s="2">
        <v>2.1</v>
      </c>
      <c r="H130" s="2">
        <v>0.03</v>
      </c>
      <c r="I130" s="2">
        <v>1.5</v>
      </c>
      <c r="J130" s="2">
        <v>1.5</v>
      </c>
      <c r="K130" s="2">
        <v>0.02</v>
      </c>
      <c r="L130" s="2">
        <v>3.4</v>
      </c>
      <c r="M130" s="2">
        <v>6.3</v>
      </c>
      <c r="N130" s="2">
        <v>2.1</v>
      </c>
      <c r="O130" s="2">
        <v>0.09</v>
      </c>
    </row>
    <row r="131" spans="1:15" ht="15.75" thickBot="1" x14ac:dyDescent="0.3">
      <c r="A131" s="16">
        <v>88</v>
      </c>
      <c r="B131" s="6" t="s">
        <v>72</v>
      </c>
      <c r="C131" s="2" t="s">
        <v>50</v>
      </c>
      <c r="D131" s="2">
        <v>3.4</v>
      </c>
      <c r="E131" s="2">
        <v>6.12</v>
      </c>
      <c r="F131" s="2">
        <v>7.9</v>
      </c>
      <c r="G131" s="2">
        <v>106.64</v>
      </c>
      <c r="H131" s="2">
        <v>0.06</v>
      </c>
      <c r="I131" s="2">
        <v>15.78</v>
      </c>
      <c r="J131" s="2" t="s">
        <v>22</v>
      </c>
      <c r="K131" s="2">
        <v>2.35</v>
      </c>
      <c r="L131" s="2">
        <v>51.05</v>
      </c>
      <c r="M131" s="2">
        <v>61.9</v>
      </c>
      <c r="N131" s="2">
        <v>23.79</v>
      </c>
      <c r="O131" s="2">
        <v>1.05</v>
      </c>
    </row>
    <row r="132" spans="1:15" ht="15.75" thickBot="1" x14ac:dyDescent="0.3">
      <c r="A132" s="16" t="s">
        <v>73</v>
      </c>
      <c r="B132" s="6" t="s">
        <v>74</v>
      </c>
      <c r="C132" s="2" t="s">
        <v>43</v>
      </c>
      <c r="D132" s="2">
        <v>11.09</v>
      </c>
      <c r="E132" s="2">
        <v>11.26</v>
      </c>
      <c r="F132" s="2">
        <v>3.51</v>
      </c>
      <c r="G132" s="2">
        <v>160</v>
      </c>
      <c r="H132" s="2">
        <v>0.04</v>
      </c>
      <c r="I132" s="2">
        <v>0.66</v>
      </c>
      <c r="J132" s="2">
        <v>0.03</v>
      </c>
      <c r="K132" s="2">
        <v>0.49</v>
      </c>
      <c r="L132" s="2">
        <v>29.84</v>
      </c>
      <c r="M132" s="2">
        <v>75.3</v>
      </c>
      <c r="N132" s="2">
        <v>15.6</v>
      </c>
      <c r="O132" s="2">
        <v>1.04</v>
      </c>
    </row>
    <row r="133" spans="1:15" ht="15.75" thickBot="1" x14ac:dyDescent="0.3">
      <c r="A133" s="16">
        <v>302</v>
      </c>
      <c r="B133" s="6" t="s">
        <v>60</v>
      </c>
      <c r="C133" s="2">
        <v>150</v>
      </c>
      <c r="D133" s="2">
        <v>8.6</v>
      </c>
      <c r="E133" s="2">
        <v>6.09</v>
      </c>
      <c r="F133" s="2">
        <v>38.64</v>
      </c>
      <c r="G133" s="2">
        <v>243.75</v>
      </c>
      <c r="H133" s="2">
        <v>0.21</v>
      </c>
      <c r="I133" s="2" t="s">
        <v>22</v>
      </c>
      <c r="J133" s="2" t="s">
        <v>22</v>
      </c>
      <c r="K133" s="2">
        <v>0.61</v>
      </c>
      <c r="L133" s="2">
        <v>14.82</v>
      </c>
      <c r="M133" s="2">
        <v>203.9</v>
      </c>
      <c r="N133" s="2">
        <v>135.83000000000001</v>
      </c>
      <c r="O133" s="2">
        <v>4.5599999999999996</v>
      </c>
    </row>
    <row r="134" spans="1:15" ht="15.75" thickBot="1" x14ac:dyDescent="0.3">
      <c r="A134" s="16">
        <v>388</v>
      </c>
      <c r="B134" s="6" t="s">
        <v>45</v>
      </c>
      <c r="C134" s="2">
        <v>200</v>
      </c>
      <c r="D134" s="2">
        <v>0.68</v>
      </c>
      <c r="E134" s="2">
        <v>0.28000000000000003</v>
      </c>
      <c r="F134" s="2">
        <v>20.76</v>
      </c>
      <c r="G134" s="2">
        <v>88.2</v>
      </c>
      <c r="H134" s="2">
        <v>0.01</v>
      </c>
      <c r="I134" s="2">
        <v>100</v>
      </c>
      <c r="J134" s="2" t="s">
        <v>22</v>
      </c>
      <c r="K134" s="2">
        <v>0.76</v>
      </c>
      <c r="L134" s="2">
        <v>21.34</v>
      </c>
      <c r="M134" s="2">
        <v>3.44</v>
      </c>
      <c r="N134" s="2">
        <v>3.44</v>
      </c>
      <c r="O134" s="2">
        <v>0.63</v>
      </c>
    </row>
    <row r="135" spans="1:15" ht="15.75" thickBot="1" x14ac:dyDescent="0.3">
      <c r="A135" s="17" t="s">
        <v>25</v>
      </c>
      <c r="B135" s="14" t="s">
        <v>26</v>
      </c>
      <c r="C135" s="15">
        <v>19</v>
      </c>
      <c r="D135" s="15">
        <v>1.58</v>
      </c>
      <c r="E135" s="15">
        <v>0.2</v>
      </c>
      <c r="F135" s="15">
        <v>9.66</v>
      </c>
      <c r="G135" s="15">
        <v>45.98</v>
      </c>
      <c r="H135" s="15">
        <v>0.02</v>
      </c>
      <c r="I135" s="2" t="s">
        <v>22</v>
      </c>
      <c r="J135" s="2" t="s">
        <v>22</v>
      </c>
      <c r="K135" s="15">
        <v>0.26</v>
      </c>
      <c r="L135" s="15">
        <v>4.5999999999999996</v>
      </c>
      <c r="M135" s="15">
        <v>17.399999999999999</v>
      </c>
      <c r="N135" s="15">
        <v>13.2</v>
      </c>
      <c r="O135" s="15">
        <v>0.44</v>
      </c>
    </row>
    <row r="136" spans="1:15" ht="15.75" thickBot="1" x14ac:dyDescent="0.3">
      <c r="A136" s="17" t="s">
        <v>25</v>
      </c>
      <c r="B136" s="14" t="s">
        <v>31</v>
      </c>
      <c r="C136" s="15">
        <v>40</v>
      </c>
      <c r="D136" s="15">
        <v>2.2400000000000002</v>
      </c>
      <c r="E136" s="15">
        <v>0.52</v>
      </c>
      <c r="F136" s="15">
        <v>23.7</v>
      </c>
      <c r="G136" s="15">
        <v>91.96</v>
      </c>
      <c r="H136" s="15">
        <v>0.05</v>
      </c>
      <c r="I136" s="2" t="s">
        <v>22</v>
      </c>
      <c r="J136" s="2" t="s">
        <v>22</v>
      </c>
      <c r="K136" s="15">
        <v>0.36</v>
      </c>
      <c r="L136" s="15">
        <v>9.1999999999999993</v>
      </c>
      <c r="M136" s="15">
        <v>42.4</v>
      </c>
      <c r="N136" s="15">
        <v>10</v>
      </c>
      <c r="O136" s="15">
        <v>1.24</v>
      </c>
    </row>
    <row r="137" spans="1:15" ht="15.75" thickBot="1" x14ac:dyDescent="0.3">
      <c r="A137" s="7"/>
      <c r="B137" s="9" t="s">
        <v>27</v>
      </c>
      <c r="C137" s="5"/>
      <c r="D137" s="5"/>
      <c r="E137" s="5"/>
      <c r="F137" s="5"/>
      <c r="G137" s="10">
        <f>G130+G131+G132+G133+G134+G135+G136</f>
        <v>738.63000000000011</v>
      </c>
      <c r="H137" s="5"/>
      <c r="I137" s="5"/>
      <c r="J137" s="5"/>
      <c r="K137" s="5"/>
      <c r="L137" s="5"/>
      <c r="M137" s="5"/>
      <c r="N137" s="5"/>
      <c r="O137" s="5"/>
    </row>
    <row r="138" spans="1:15" ht="15.75" thickBot="1" x14ac:dyDescent="0.3">
      <c r="A138" s="7"/>
      <c r="B138" s="9" t="s">
        <v>33</v>
      </c>
      <c r="C138" s="5"/>
      <c r="D138" s="5"/>
      <c r="E138" s="5"/>
      <c r="F138" s="5"/>
      <c r="G138" s="10">
        <f>G128+G137</f>
        <v>1142.95</v>
      </c>
      <c r="H138" s="5"/>
      <c r="I138" s="5"/>
      <c r="J138" s="5"/>
      <c r="K138" s="5"/>
      <c r="L138" s="5"/>
      <c r="M138" s="5"/>
      <c r="N138" s="5"/>
      <c r="O138" s="5"/>
    </row>
    <row r="140" spans="1:15" ht="15.75" thickBot="1" x14ac:dyDescent="0.3">
      <c r="A140" s="12"/>
    </row>
    <row r="141" spans="1:15" ht="24.75" customHeight="1" thickBot="1" x14ac:dyDescent="0.3">
      <c r="A141" s="138" t="s">
        <v>0</v>
      </c>
      <c r="B141" s="138" t="s">
        <v>1</v>
      </c>
      <c r="C141" s="138" t="s">
        <v>2</v>
      </c>
      <c r="D141" s="140" t="s">
        <v>3</v>
      </c>
      <c r="E141" s="141"/>
      <c r="F141" s="142"/>
      <c r="G141" s="1" t="s">
        <v>4</v>
      </c>
      <c r="H141" s="140" t="s">
        <v>6</v>
      </c>
      <c r="I141" s="141"/>
      <c r="J141" s="141"/>
      <c r="K141" s="142"/>
      <c r="L141" s="140" t="s">
        <v>7</v>
      </c>
      <c r="M141" s="141"/>
      <c r="N141" s="141"/>
      <c r="O141" s="142"/>
    </row>
    <row r="142" spans="1:15" ht="39" thickBot="1" x14ac:dyDescent="0.3">
      <c r="A142" s="139"/>
      <c r="B142" s="139"/>
      <c r="C142" s="139"/>
      <c r="D142" s="2" t="s">
        <v>8</v>
      </c>
      <c r="E142" s="2" t="s">
        <v>9</v>
      </c>
      <c r="F142" s="2" t="s">
        <v>10</v>
      </c>
      <c r="G142" s="2" t="s">
        <v>5</v>
      </c>
      <c r="H142" s="2" t="s">
        <v>11</v>
      </c>
      <c r="I142" s="2" t="s">
        <v>12</v>
      </c>
      <c r="J142" s="2" t="s">
        <v>13</v>
      </c>
      <c r="K142" s="2" t="s">
        <v>14</v>
      </c>
      <c r="L142" s="2" t="s">
        <v>15</v>
      </c>
      <c r="M142" s="2" t="s">
        <v>16</v>
      </c>
      <c r="N142" s="2" t="s">
        <v>17</v>
      </c>
      <c r="O142" s="2" t="s">
        <v>18</v>
      </c>
    </row>
    <row r="143" spans="1:15" ht="15.75" thickBot="1" x14ac:dyDescent="0.3">
      <c r="A143" s="3">
        <v>1</v>
      </c>
      <c r="B143" s="2">
        <v>2</v>
      </c>
      <c r="C143" s="2">
        <v>3</v>
      </c>
      <c r="D143" s="2">
        <v>4</v>
      </c>
      <c r="E143" s="2">
        <v>5</v>
      </c>
      <c r="F143" s="2">
        <v>6</v>
      </c>
      <c r="G143" s="2">
        <v>7</v>
      </c>
      <c r="H143" s="2">
        <v>8</v>
      </c>
      <c r="I143" s="2">
        <v>9</v>
      </c>
      <c r="J143" s="2">
        <v>10</v>
      </c>
      <c r="K143" s="2">
        <v>11</v>
      </c>
      <c r="L143" s="2">
        <v>12</v>
      </c>
      <c r="M143" s="2">
        <v>13</v>
      </c>
      <c r="N143" s="2">
        <v>14</v>
      </c>
      <c r="O143" s="2">
        <v>15</v>
      </c>
    </row>
    <row r="144" spans="1:15" ht="15.75" thickBot="1" x14ac:dyDescent="0.3">
      <c r="A144" s="12"/>
    </row>
    <row r="145" spans="1:15" x14ac:dyDescent="0.25">
      <c r="A145" s="129" t="s">
        <v>75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1"/>
    </row>
    <row r="146" spans="1:15" ht="15.75" thickBot="1" x14ac:dyDescent="0.3">
      <c r="A146" s="132" t="s">
        <v>35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4"/>
    </row>
    <row r="147" spans="1:15" ht="15.75" thickBot="1" x14ac:dyDescent="0.3">
      <c r="A147" s="16" t="s">
        <v>25</v>
      </c>
      <c r="B147" s="6" t="s">
        <v>36</v>
      </c>
      <c r="C147" s="2">
        <v>20</v>
      </c>
      <c r="D147" s="2">
        <v>1.5</v>
      </c>
      <c r="E147" s="2">
        <v>2</v>
      </c>
      <c r="F147" s="2">
        <v>14.9</v>
      </c>
      <c r="G147" s="2">
        <v>83.4</v>
      </c>
      <c r="H147" s="2">
        <v>0.02</v>
      </c>
      <c r="I147" s="2">
        <v>0</v>
      </c>
      <c r="J147" s="2">
        <v>2.2000000000000002</v>
      </c>
      <c r="K147" s="2">
        <v>0.7</v>
      </c>
      <c r="L147" s="2">
        <v>5.8</v>
      </c>
      <c r="M147" s="2">
        <v>18</v>
      </c>
      <c r="N147" s="2">
        <v>4</v>
      </c>
      <c r="O147" s="2">
        <v>0.42</v>
      </c>
    </row>
    <row r="148" spans="1:15" ht="26.25" thickBot="1" x14ac:dyDescent="0.3">
      <c r="A148" s="16">
        <v>182</v>
      </c>
      <c r="B148" s="6" t="s">
        <v>76</v>
      </c>
      <c r="C148" s="2">
        <v>210</v>
      </c>
      <c r="D148" s="2">
        <v>7.51</v>
      </c>
      <c r="E148" s="2">
        <v>11.72</v>
      </c>
      <c r="F148" s="2">
        <v>37.049999999999997</v>
      </c>
      <c r="G148" s="2">
        <v>285</v>
      </c>
      <c r="H148" s="2">
        <v>0.19</v>
      </c>
      <c r="I148" s="2">
        <v>1.17</v>
      </c>
      <c r="J148" s="2">
        <v>0.06</v>
      </c>
      <c r="K148" s="2">
        <v>0.21</v>
      </c>
      <c r="L148" s="2">
        <v>138.1</v>
      </c>
      <c r="M148" s="2">
        <v>184.3</v>
      </c>
      <c r="N148" s="2">
        <v>47.6</v>
      </c>
      <c r="O148" s="2">
        <v>1.23</v>
      </c>
    </row>
    <row r="149" spans="1:15" ht="15.75" thickBot="1" x14ac:dyDescent="0.3">
      <c r="A149" s="16">
        <v>379</v>
      </c>
      <c r="B149" s="6" t="s">
        <v>77</v>
      </c>
      <c r="C149" s="2">
        <v>200</v>
      </c>
      <c r="D149" s="2">
        <v>3.17</v>
      </c>
      <c r="E149" s="2">
        <v>2.68</v>
      </c>
      <c r="F149" s="2">
        <v>15.95</v>
      </c>
      <c r="G149" s="2">
        <v>100.6</v>
      </c>
      <c r="H149" s="2">
        <v>0.22</v>
      </c>
      <c r="I149" s="2">
        <v>1.3</v>
      </c>
      <c r="J149" s="2">
        <v>0.02</v>
      </c>
      <c r="K149" s="2" t="s">
        <v>22</v>
      </c>
      <c r="L149" s="2">
        <v>125.78</v>
      </c>
      <c r="M149" s="2">
        <v>90</v>
      </c>
      <c r="N149" s="2">
        <v>14</v>
      </c>
      <c r="O149" s="2">
        <v>0.13</v>
      </c>
    </row>
    <row r="150" spans="1:15" ht="15.75" thickBot="1" x14ac:dyDescent="0.3">
      <c r="A150" s="16" t="s">
        <v>25</v>
      </c>
      <c r="B150" s="6" t="s">
        <v>26</v>
      </c>
      <c r="C150" s="2">
        <v>38</v>
      </c>
      <c r="D150" s="2">
        <v>3.16</v>
      </c>
      <c r="E150" s="2">
        <v>0.4</v>
      </c>
      <c r="F150" s="2">
        <v>19.32</v>
      </c>
      <c r="G150" s="2">
        <v>93.52</v>
      </c>
      <c r="H150" s="2">
        <v>0.04</v>
      </c>
      <c r="I150" s="2" t="s">
        <v>22</v>
      </c>
      <c r="J150" s="2" t="s">
        <v>22</v>
      </c>
      <c r="K150" s="2">
        <v>0.52</v>
      </c>
      <c r="L150" s="2">
        <v>9.1999999999999993</v>
      </c>
      <c r="M150" s="2">
        <v>34.799999999999997</v>
      </c>
      <c r="N150" s="2">
        <v>13.2</v>
      </c>
      <c r="O150" s="2">
        <v>0.44</v>
      </c>
    </row>
    <row r="151" spans="1:15" ht="15.75" thickBot="1" x14ac:dyDescent="0.3">
      <c r="A151" s="18"/>
      <c r="B151" s="9" t="s">
        <v>27</v>
      </c>
      <c r="C151" s="5"/>
      <c r="D151" s="5"/>
      <c r="E151" s="5"/>
      <c r="F151" s="5"/>
      <c r="G151" s="10">
        <f>G147+G148+G149+G150</f>
        <v>562.52</v>
      </c>
      <c r="H151" s="5"/>
      <c r="I151" s="5"/>
      <c r="J151" s="5"/>
      <c r="K151" s="5"/>
      <c r="L151" s="5"/>
      <c r="M151" s="5"/>
      <c r="N151" s="5"/>
      <c r="O151" s="5"/>
    </row>
    <row r="152" spans="1:15" ht="15.75" thickBot="1" x14ac:dyDescent="0.3">
      <c r="A152" s="135" t="s">
        <v>28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7"/>
    </row>
    <row r="153" spans="1:15" ht="15.75" thickBot="1" x14ac:dyDescent="0.3">
      <c r="A153" s="17">
        <v>52</v>
      </c>
      <c r="B153" s="14" t="s">
        <v>48</v>
      </c>
      <c r="C153" s="15">
        <v>60</v>
      </c>
      <c r="D153" s="15">
        <v>0.84</v>
      </c>
      <c r="E153" s="15">
        <v>3.61</v>
      </c>
      <c r="F153" s="15">
        <v>4.96</v>
      </c>
      <c r="G153" s="15">
        <v>55.68</v>
      </c>
      <c r="H153" s="15">
        <v>0.01</v>
      </c>
      <c r="I153" s="15">
        <v>3.99</v>
      </c>
      <c r="J153" s="15" t="s">
        <v>22</v>
      </c>
      <c r="K153" s="15">
        <v>1.62</v>
      </c>
      <c r="L153" s="15">
        <v>21.28</v>
      </c>
      <c r="M153" s="15">
        <v>24.38</v>
      </c>
      <c r="N153" s="15">
        <v>12.42</v>
      </c>
      <c r="O153" s="15">
        <v>0.79</v>
      </c>
    </row>
    <row r="154" spans="1:15" ht="26.25" thickBot="1" x14ac:dyDescent="0.3">
      <c r="A154" s="17">
        <v>103</v>
      </c>
      <c r="B154" s="14" t="s">
        <v>78</v>
      </c>
      <c r="C154" s="15" t="s">
        <v>50</v>
      </c>
      <c r="D154" s="15">
        <v>4.32</v>
      </c>
      <c r="E154" s="15">
        <v>4.01</v>
      </c>
      <c r="F154" s="15">
        <v>17.46</v>
      </c>
      <c r="G154" s="15">
        <v>135.13999999999999</v>
      </c>
      <c r="H154" s="15">
        <v>0.11</v>
      </c>
      <c r="I154" s="15">
        <v>8.25</v>
      </c>
      <c r="J154" s="15" t="s">
        <v>22</v>
      </c>
      <c r="K154" s="15">
        <v>1.43</v>
      </c>
      <c r="L154" s="15">
        <v>31</v>
      </c>
      <c r="M154" s="15">
        <v>80.48</v>
      </c>
      <c r="N154" s="15">
        <v>28.94</v>
      </c>
      <c r="O154" s="15">
        <v>1.35</v>
      </c>
    </row>
    <row r="155" spans="1:15" ht="15.75" thickBot="1" x14ac:dyDescent="0.3">
      <c r="A155" s="17">
        <v>294</v>
      </c>
      <c r="B155" s="14" t="s">
        <v>92</v>
      </c>
      <c r="C155" s="15">
        <v>75</v>
      </c>
      <c r="D155" s="15">
        <v>11.87</v>
      </c>
      <c r="E155" s="15">
        <v>13.32</v>
      </c>
      <c r="F155" s="15">
        <v>12.34</v>
      </c>
      <c r="G155" s="15">
        <v>216</v>
      </c>
      <c r="H155" s="15">
        <v>7.0000000000000007E-2</v>
      </c>
      <c r="I155" s="15">
        <v>0.66</v>
      </c>
      <c r="J155" s="15">
        <v>0.05</v>
      </c>
      <c r="K155" s="15">
        <v>2.2200000000000002</v>
      </c>
      <c r="L155" s="15">
        <v>42.8</v>
      </c>
      <c r="M155" s="15">
        <v>59.17</v>
      </c>
      <c r="N155" s="15">
        <v>15.75</v>
      </c>
      <c r="O155" s="15">
        <v>1.29</v>
      </c>
    </row>
    <row r="156" spans="1:15" ht="15.75" thickBot="1" x14ac:dyDescent="0.3">
      <c r="A156" s="17">
        <v>143</v>
      </c>
      <c r="B156" s="14" t="s">
        <v>69</v>
      </c>
      <c r="C156" s="15">
        <v>150</v>
      </c>
      <c r="D156" s="15">
        <v>2.5299999999999998</v>
      </c>
      <c r="E156" s="15">
        <v>15.7</v>
      </c>
      <c r="F156" s="15">
        <v>12.29</v>
      </c>
      <c r="G156" s="15">
        <v>202.86</v>
      </c>
      <c r="H156" s="15">
        <v>0.09</v>
      </c>
      <c r="I156" s="15">
        <v>17.87</v>
      </c>
      <c r="J156" s="15">
        <v>7.0000000000000007E-2</v>
      </c>
      <c r="K156" s="15">
        <v>2.87</v>
      </c>
      <c r="L156" s="15">
        <v>53.08</v>
      </c>
      <c r="M156" s="15">
        <v>64.28</v>
      </c>
      <c r="N156" s="15">
        <v>23.23</v>
      </c>
      <c r="O156" s="15">
        <v>0.86</v>
      </c>
    </row>
    <row r="157" spans="1:15" ht="15.75" thickBot="1" x14ac:dyDescent="0.3">
      <c r="A157" s="16">
        <v>349</v>
      </c>
      <c r="B157" s="6" t="s">
        <v>54</v>
      </c>
      <c r="C157" s="2">
        <v>200</v>
      </c>
      <c r="D157" s="2">
        <v>0.66</v>
      </c>
      <c r="E157" s="2">
        <v>0.09</v>
      </c>
      <c r="F157" s="2">
        <v>32.01</v>
      </c>
      <c r="G157" s="2">
        <v>132.80000000000001</v>
      </c>
      <c r="H157" s="2">
        <v>0.02</v>
      </c>
      <c r="I157" s="2">
        <v>0.73</v>
      </c>
      <c r="J157" s="2" t="s">
        <v>22</v>
      </c>
      <c r="K157" s="2">
        <v>0.51</v>
      </c>
      <c r="L157" s="2">
        <v>32.479999999999997</v>
      </c>
      <c r="M157" s="2">
        <v>23.44</v>
      </c>
      <c r="N157" s="2">
        <v>17.46</v>
      </c>
      <c r="O157" s="2">
        <v>0.7</v>
      </c>
    </row>
    <row r="158" spans="1:15" ht="15.75" thickBot="1" x14ac:dyDescent="0.3">
      <c r="A158" s="17" t="s">
        <v>25</v>
      </c>
      <c r="B158" s="14" t="s">
        <v>26</v>
      </c>
      <c r="C158" s="15">
        <v>19</v>
      </c>
      <c r="D158" s="15">
        <v>1.58</v>
      </c>
      <c r="E158" s="15">
        <v>0.2</v>
      </c>
      <c r="F158" s="15">
        <v>9.66</v>
      </c>
      <c r="G158" s="15">
        <v>45.98</v>
      </c>
      <c r="H158" s="15">
        <v>0.02</v>
      </c>
      <c r="I158" s="2" t="s">
        <v>22</v>
      </c>
      <c r="J158" s="2" t="s">
        <v>22</v>
      </c>
      <c r="K158" s="15">
        <v>0.26</v>
      </c>
      <c r="L158" s="15">
        <v>4.5999999999999996</v>
      </c>
      <c r="M158" s="15">
        <v>17.399999999999999</v>
      </c>
      <c r="N158" s="15">
        <v>13.2</v>
      </c>
      <c r="O158" s="15">
        <v>0.44</v>
      </c>
    </row>
    <row r="159" spans="1:15" ht="15.75" thickBot="1" x14ac:dyDescent="0.3">
      <c r="A159" s="17" t="s">
        <v>25</v>
      </c>
      <c r="B159" s="14" t="s">
        <v>31</v>
      </c>
      <c r="C159" s="15">
        <v>40</v>
      </c>
      <c r="D159" s="15">
        <v>2.2400000000000002</v>
      </c>
      <c r="E159" s="15">
        <v>0.52</v>
      </c>
      <c r="F159" s="15">
        <v>23.7</v>
      </c>
      <c r="G159" s="15">
        <v>91.96</v>
      </c>
      <c r="H159" s="15">
        <v>0.05</v>
      </c>
      <c r="I159" s="2" t="s">
        <v>22</v>
      </c>
      <c r="J159" s="2" t="s">
        <v>22</v>
      </c>
      <c r="K159" s="15">
        <v>0.36</v>
      </c>
      <c r="L159" s="15">
        <v>9.1999999999999993</v>
      </c>
      <c r="M159" s="15">
        <v>42.4</v>
      </c>
      <c r="N159" s="15">
        <v>10</v>
      </c>
      <c r="O159" s="15">
        <v>1.24</v>
      </c>
    </row>
    <row r="160" spans="1:15" ht="15.75" thickBot="1" x14ac:dyDescent="0.3">
      <c r="A160" s="7"/>
      <c r="B160" s="9" t="s">
        <v>27</v>
      </c>
      <c r="C160" s="5"/>
      <c r="D160" s="5"/>
      <c r="E160" s="5"/>
      <c r="F160" s="5"/>
      <c r="G160" s="10">
        <f>G153+G154+G155+G156+G157+G158+G159</f>
        <v>880.42000000000007</v>
      </c>
      <c r="H160" s="5"/>
      <c r="I160" s="5"/>
      <c r="J160" s="5"/>
      <c r="K160" s="5"/>
      <c r="L160" s="5"/>
      <c r="M160" s="5"/>
      <c r="N160" s="5"/>
      <c r="O160" s="5"/>
    </row>
    <row r="161" spans="1:15" ht="15.75" thickBot="1" x14ac:dyDescent="0.3">
      <c r="A161" s="7"/>
      <c r="B161" s="9" t="s">
        <v>33</v>
      </c>
      <c r="C161" s="5"/>
      <c r="D161" s="5"/>
      <c r="E161" s="5"/>
      <c r="F161" s="5"/>
      <c r="G161" s="10">
        <f>G151+G160</f>
        <v>1442.94</v>
      </c>
      <c r="H161" s="5"/>
      <c r="I161" s="5"/>
      <c r="J161" s="5"/>
      <c r="K161" s="5"/>
      <c r="L161" s="5"/>
      <c r="M161" s="5"/>
      <c r="N161" s="5"/>
      <c r="O161" s="5"/>
    </row>
    <row r="163" spans="1:15" ht="15.75" thickBot="1" x14ac:dyDescent="0.3">
      <c r="A163" s="12"/>
    </row>
    <row r="164" spans="1:15" ht="24.75" customHeight="1" thickBot="1" x14ac:dyDescent="0.3">
      <c r="A164" s="138" t="s">
        <v>0</v>
      </c>
      <c r="B164" s="138" t="s">
        <v>1</v>
      </c>
      <c r="C164" s="138" t="s">
        <v>2</v>
      </c>
      <c r="D164" s="140" t="s">
        <v>3</v>
      </c>
      <c r="E164" s="141"/>
      <c r="F164" s="142"/>
      <c r="G164" s="1" t="s">
        <v>4</v>
      </c>
      <c r="H164" s="140" t="s">
        <v>6</v>
      </c>
      <c r="I164" s="141"/>
      <c r="J164" s="141"/>
      <c r="K164" s="142"/>
      <c r="L164" s="140" t="s">
        <v>7</v>
      </c>
      <c r="M164" s="141"/>
      <c r="N164" s="141"/>
      <c r="O164" s="142"/>
    </row>
    <row r="165" spans="1:15" ht="39" thickBot="1" x14ac:dyDescent="0.3">
      <c r="A165" s="139"/>
      <c r="B165" s="139"/>
      <c r="C165" s="139"/>
      <c r="D165" s="2" t="s">
        <v>8</v>
      </c>
      <c r="E165" s="2" t="s">
        <v>9</v>
      </c>
      <c r="F165" s="2" t="s">
        <v>10</v>
      </c>
      <c r="G165" s="2" t="s">
        <v>5</v>
      </c>
      <c r="H165" s="2" t="s">
        <v>11</v>
      </c>
      <c r="I165" s="2" t="s">
        <v>12</v>
      </c>
      <c r="J165" s="2" t="s">
        <v>13</v>
      </c>
      <c r="K165" s="2" t="s">
        <v>14</v>
      </c>
      <c r="L165" s="2" t="s">
        <v>15</v>
      </c>
      <c r="M165" s="2" t="s">
        <v>16</v>
      </c>
      <c r="N165" s="2" t="s">
        <v>17</v>
      </c>
      <c r="O165" s="2" t="s">
        <v>18</v>
      </c>
    </row>
    <row r="166" spans="1:15" ht="15.75" thickBot="1" x14ac:dyDescent="0.3">
      <c r="A166" s="3">
        <v>1</v>
      </c>
      <c r="B166" s="2">
        <v>2</v>
      </c>
      <c r="C166" s="2">
        <v>3</v>
      </c>
      <c r="D166" s="2">
        <v>4</v>
      </c>
      <c r="E166" s="2">
        <v>5</v>
      </c>
      <c r="F166" s="2">
        <v>6</v>
      </c>
      <c r="G166" s="2">
        <v>7</v>
      </c>
      <c r="H166" s="2">
        <v>8</v>
      </c>
      <c r="I166" s="2">
        <v>9</v>
      </c>
      <c r="J166" s="2">
        <v>10</v>
      </c>
      <c r="K166" s="2">
        <v>11</v>
      </c>
      <c r="L166" s="2">
        <v>12</v>
      </c>
      <c r="M166" s="2">
        <v>13</v>
      </c>
      <c r="N166" s="2">
        <v>14</v>
      </c>
      <c r="O166" s="2">
        <v>15</v>
      </c>
    </row>
    <row r="167" spans="1:15" ht="15.75" thickBot="1" x14ac:dyDescent="0.3">
      <c r="A167" s="12"/>
    </row>
    <row r="168" spans="1:15" x14ac:dyDescent="0.25">
      <c r="A168" s="129" t="s">
        <v>80</v>
      </c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1"/>
    </row>
    <row r="169" spans="1:15" ht="15.75" thickBot="1" x14ac:dyDescent="0.3">
      <c r="A169" s="132" t="s">
        <v>35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4"/>
    </row>
    <row r="170" spans="1:15" ht="15.75" thickBot="1" x14ac:dyDescent="0.3">
      <c r="A170" s="16">
        <v>223</v>
      </c>
      <c r="B170" s="6" t="s">
        <v>100</v>
      </c>
      <c r="C170" s="2">
        <v>150</v>
      </c>
      <c r="D170" s="2">
        <v>13.41</v>
      </c>
      <c r="E170" s="2">
        <v>23.1</v>
      </c>
      <c r="F170" s="2">
        <v>24.72</v>
      </c>
      <c r="G170" s="2">
        <v>411</v>
      </c>
      <c r="H170" s="2">
        <v>0.09</v>
      </c>
      <c r="I170" s="2">
        <v>0.39</v>
      </c>
      <c r="J170" s="2">
        <v>0.15</v>
      </c>
      <c r="K170" s="2">
        <v>0.87</v>
      </c>
      <c r="L170" s="2">
        <v>220.53</v>
      </c>
      <c r="M170" s="2">
        <v>314.43</v>
      </c>
      <c r="N170" s="2">
        <v>35.369999999999997</v>
      </c>
      <c r="O170" s="2">
        <v>1.23</v>
      </c>
    </row>
    <row r="171" spans="1:15" ht="15.75" thickBot="1" x14ac:dyDescent="0.3">
      <c r="A171" s="16">
        <v>377</v>
      </c>
      <c r="B171" s="6" t="s">
        <v>37</v>
      </c>
      <c r="C171" s="2" t="s">
        <v>38</v>
      </c>
      <c r="D171" s="2">
        <v>0.13</v>
      </c>
      <c r="E171" s="2">
        <v>0.02</v>
      </c>
      <c r="F171" s="2">
        <v>15.2</v>
      </c>
      <c r="G171" s="2">
        <v>62</v>
      </c>
      <c r="H171" s="2" t="s">
        <v>22</v>
      </c>
      <c r="I171" s="2">
        <v>2.83</v>
      </c>
      <c r="J171" s="2" t="s">
        <v>22</v>
      </c>
      <c r="K171" s="2">
        <v>0.01</v>
      </c>
      <c r="L171" s="2">
        <v>14.2</v>
      </c>
      <c r="M171" s="2">
        <v>4.4000000000000004</v>
      </c>
      <c r="N171" s="2">
        <v>2.4</v>
      </c>
      <c r="O171" s="2">
        <v>0.36</v>
      </c>
    </row>
    <row r="172" spans="1:15" ht="15.75" thickBot="1" x14ac:dyDescent="0.3">
      <c r="A172" s="16" t="s">
        <v>25</v>
      </c>
      <c r="B172" s="6" t="s">
        <v>26</v>
      </c>
      <c r="C172" s="2">
        <v>38</v>
      </c>
      <c r="D172" s="2">
        <v>3.16</v>
      </c>
      <c r="E172" s="2">
        <v>0.4</v>
      </c>
      <c r="F172" s="2">
        <v>19.32</v>
      </c>
      <c r="G172" s="2">
        <v>93.52</v>
      </c>
      <c r="H172" s="2">
        <v>0.04</v>
      </c>
      <c r="I172" s="2" t="s">
        <v>22</v>
      </c>
      <c r="J172" s="2" t="s">
        <v>22</v>
      </c>
      <c r="K172" s="2">
        <v>0.52</v>
      </c>
      <c r="L172" s="2">
        <v>9.1999999999999993</v>
      </c>
      <c r="M172" s="2">
        <v>34.799999999999997</v>
      </c>
      <c r="N172" s="2">
        <v>13.2</v>
      </c>
      <c r="O172" s="2">
        <v>0.44</v>
      </c>
    </row>
    <row r="173" spans="1:15" ht="15.75" thickBot="1" x14ac:dyDescent="0.3">
      <c r="A173" s="7"/>
      <c r="B173" s="9" t="s">
        <v>27</v>
      </c>
      <c r="C173" s="5"/>
      <c r="D173" s="5"/>
      <c r="E173" s="5"/>
      <c r="F173" s="5"/>
      <c r="G173" s="10">
        <f>G170+G171+G172</f>
        <v>566.52</v>
      </c>
      <c r="H173" s="5"/>
      <c r="I173" s="5"/>
      <c r="J173" s="5"/>
      <c r="K173" s="5"/>
      <c r="L173" s="5"/>
      <c r="M173" s="5"/>
      <c r="N173" s="5"/>
      <c r="O173" s="5"/>
    </row>
    <row r="174" spans="1:15" ht="15.75" thickBot="1" x14ac:dyDescent="0.3">
      <c r="A174" s="135" t="s">
        <v>28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7"/>
    </row>
    <row r="175" spans="1:15" ht="15.75" thickBot="1" x14ac:dyDescent="0.3">
      <c r="A175" s="17">
        <v>45</v>
      </c>
      <c r="B175" s="14" t="s">
        <v>56</v>
      </c>
      <c r="C175" s="15">
        <v>60</v>
      </c>
      <c r="D175" s="15">
        <v>0.79</v>
      </c>
      <c r="E175" s="15">
        <v>1.95</v>
      </c>
      <c r="F175" s="15">
        <v>3.88</v>
      </c>
      <c r="G175" s="15">
        <v>36.24</v>
      </c>
      <c r="H175" s="15">
        <v>0.01</v>
      </c>
      <c r="I175" s="15">
        <v>10.26</v>
      </c>
      <c r="J175" s="15" t="s">
        <v>22</v>
      </c>
      <c r="K175" s="15">
        <v>5.03</v>
      </c>
      <c r="L175" s="15">
        <v>14.98</v>
      </c>
      <c r="M175" s="15">
        <v>16.98</v>
      </c>
      <c r="N175" s="15">
        <v>9.0500000000000007</v>
      </c>
      <c r="O175" s="15">
        <v>0.28000000000000003</v>
      </c>
    </row>
    <row r="176" spans="1:15" ht="15.75" thickBot="1" x14ac:dyDescent="0.3">
      <c r="A176" s="16">
        <v>102</v>
      </c>
      <c r="B176" s="6" t="s">
        <v>57</v>
      </c>
      <c r="C176" s="2">
        <v>250</v>
      </c>
      <c r="D176" s="2">
        <v>5.49</v>
      </c>
      <c r="E176" s="2">
        <v>5.27</v>
      </c>
      <c r="F176" s="2">
        <v>16.54</v>
      </c>
      <c r="G176" s="2">
        <v>148.25</v>
      </c>
      <c r="H176" s="2">
        <v>0.23</v>
      </c>
      <c r="I176" s="2">
        <v>5.83</v>
      </c>
      <c r="J176" s="2" t="s">
        <v>22</v>
      </c>
      <c r="K176" s="2">
        <v>2.4300000000000002</v>
      </c>
      <c r="L176" s="2">
        <v>42.68</v>
      </c>
      <c r="M176" s="2">
        <v>88.1</v>
      </c>
      <c r="N176" s="2">
        <v>35.58</v>
      </c>
      <c r="O176" s="2">
        <v>2.0499999999999998</v>
      </c>
    </row>
    <row r="177" spans="1:15" ht="15.75" thickBot="1" x14ac:dyDescent="0.3">
      <c r="A177" s="16" t="s">
        <v>81</v>
      </c>
      <c r="B177" s="6" t="s">
        <v>82</v>
      </c>
      <c r="C177" s="2" t="s">
        <v>83</v>
      </c>
      <c r="D177" s="2">
        <v>10</v>
      </c>
      <c r="E177" s="2">
        <v>8.2200000000000006</v>
      </c>
      <c r="F177" s="2">
        <v>16.920000000000002</v>
      </c>
      <c r="G177" s="2">
        <v>182</v>
      </c>
      <c r="H177" s="2">
        <v>7.0000000000000007E-2</v>
      </c>
      <c r="I177" s="2">
        <v>14.19</v>
      </c>
      <c r="J177" s="2">
        <v>0.03</v>
      </c>
      <c r="K177" s="2">
        <v>0.53</v>
      </c>
      <c r="L177" s="2">
        <v>53.41</v>
      </c>
      <c r="M177" s="2">
        <v>127.6</v>
      </c>
      <c r="N177" s="2">
        <v>34.15</v>
      </c>
      <c r="O177" s="2">
        <v>1.2</v>
      </c>
    </row>
    <row r="178" spans="1:15" ht="15.75" thickBot="1" x14ac:dyDescent="0.3">
      <c r="A178" s="16">
        <v>342</v>
      </c>
      <c r="B178" s="6" t="s">
        <v>61</v>
      </c>
      <c r="C178" s="2">
        <v>200</v>
      </c>
      <c r="D178" s="2">
        <v>0.16</v>
      </c>
      <c r="E178" s="2">
        <v>0.16</v>
      </c>
      <c r="F178" s="2">
        <v>27.88</v>
      </c>
      <c r="G178" s="2">
        <v>114.6</v>
      </c>
      <c r="H178" s="2">
        <v>0.01</v>
      </c>
      <c r="I178" s="2">
        <v>0.9</v>
      </c>
      <c r="J178" s="2" t="s">
        <v>22</v>
      </c>
      <c r="K178" s="2">
        <v>0.08</v>
      </c>
      <c r="L178" s="2">
        <v>14.18</v>
      </c>
      <c r="M178" s="2">
        <v>4.4000000000000004</v>
      </c>
      <c r="N178" s="2">
        <v>5.14</v>
      </c>
      <c r="O178" s="2">
        <v>0.95</v>
      </c>
    </row>
    <row r="179" spans="1:15" ht="15.75" thickBot="1" x14ac:dyDescent="0.3">
      <c r="A179" s="17" t="s">
        <v>25</v>
      </c>
      <c r="B179" s="14" t="s">
        <v>26</v>
      </c>
      <c r="C179" s="15">
        <v>19</v>
      </c>
      <c r="D179" s="15">
        <v>1.58</v>
      </c>
      <c r="E179" s="15">
        <v>0.2</v>
      </c>
      <c r="F179" s="15">
        <v>9.66</v>
      </c>
      <c r="G179" s="15">
        <v>45.98</v>
      </c>
      <c r="H179" s="15">
        <v>0.02</v>
      </c>
      <c r="I179" s="2" t="s">
        <v>22</v>
      </c>
      <c r="J179" s="2" t="s">
        <v>22</v>
      </c>
      <c r="K179" s="15">
        <v>0.26</v>
      </c>
      <c r="L179" s="15">
        <v>4.5999999999999996</v>
      </c>
      <c r="M179" s="15">
        <v>17.399999999999999</v>
      </c>
      <c r="N179" s="15">
        <v>13.2</v>
      </c>
      <c r="O179" s="15">
        <v>0.44</v>
      </c>
    </row>
    <row r="180" spans="1:15" ht="15.75" thickBot="1" x14ac:dyDescent="0.3">
      <c r="A180" s="17" t="s">
        <v>25</v>
      </c>
      <c r="B180" s="14" t="s">
        <v>31</v>
      </c>
      <c r="C180" s="15">
        <v>40</v>
      </c>
      <c r="D180" s="15">
        <v>2.2400000000000002</v>
      </c>
      <c r="E180" s="15">
        <v>0.52</v>
      </c>
      <c r="F180" s="15">
        <v>23.7</v>
      </c>
      <c r="G180" s="15">
        <v>91.96</v>
      </c>
      <c r="H180" s="15">
        <v>0.05</v>
      </c>
      <c r="I180" s="2" t="s">
        <v>22</v>
      </c>
      <c r="J180" s="2" t="s">
        <v>22</v>
      </c>
      <c r="K180" s="15">
        <v>0.36</v>
      </c>
      <c r="L180" s="15">
        <v>9.1999999999999993</v>
      </c>
      <c r="M180" s="15">
        <v>42.4</v>
      </c>
      <c r="N180" s="15">
        <v>10</v>
      </c>
      <c r="O180" s="15">
        <v>1.24</v>
      </c>
    </row>
    <row r="181" spans="1:15" ht="15.75" thickBot="1" x14ac:dyDescent="0.3">
      <c r="A181" s="7"/>
      <c r="B181" s="9" t="s">
        <v>27</v>
      </c>
      <c r="C181" s="5"/>
      <c r="D181" s="5"/>
      <c r="E181" s="5"/>
      <c r="F181" s="5"/>
      <c r="G181" s="10">
        <f>G175+G176+G177+G178+G179+G180</f>
        <v>619.03000000000009</v>
      </c>
      <c r="H181" s="5"/>
      <c r="I181" s="5"/>
      <c r="J181" s="5"/>
      <c r="K181" s="5"/>
      <c r="L181" s="5"/>
      <c r="M181" s="5"/>
      <c r="N181" s="5"/>
      <c r="O181" s="5"/>
    </row>
    <row r="182" spans="1:15" ht="15.75" thickBot="1" x14ac:dyDescent="0.3">
      <c r="A182" s="7"/>
      <c r="B182" s="9" t="s">
        <v>33</v>
      </c>
      <c r="C182" s="5"/>
      <c r="D182" s="5"/>
      <c r="E182" s="5"/>
      <c r="F182" s="5"/>
      <c r="G182" s="10">
        <f>G173+G181</f>
        <v>1185.5500000000002</v>
      </c>
      <c r="H182" s="5"/>
      <c r="I182" s="5"/>
      <c r="J182" s="5"/>
      <c r="K182" s="5"/>
      <c r="L182" s="5"/>
      <c r="M182" s="5"/>
      <c r="N182" s="5"/>
      <c r="O182" s="5"/>
    </row>
    <row r="184" spans="1:15" ht="15.75" thickBot="1" x14ac:dyDescent="0.3">
      <c r="A184" s="12"/>
    </row>
    <row r="185" spans="1:15" ht="24.75" customHeight="1" thickBot="1" x14ac:dyDescent="0.3">
      <c r="A185" s="138" t="s">
        <v>0</v>
      </c>
      <c r="B185" s="138" t="s">
        <v>1</v>
      </c>
      <c r="C185" s="138" t="s">
        <v>2</v>
      </c>
      <c r="D185" s="140" t="s">
        <v>3</v>
      </c>
      <c r="E185" s="141"/>
      <c r="F185" s="142"/>
      <c r="G185" s="1" t="s">
        <v>4</v>
      </c>
      <c r="H185" s="140" t="s">
        <v>6</v>
      </c>
      <c r="I185" s="141"/>
      <c r="J185" s="141"/>
      <c r="K185" s="142"/>
      <c r="L185" s="140" t="s">
        <v>7</v>
      </c>
      <c r="M185" s="141"/>
      <c r="N185" s="141"/>
      <c r="O185" s="142"/>
    </row>
    <row r="186" spans="1:15" ht="39" thickBot="1" x14ac:dyDescent="0.3">
      <c r="A186" s="139"/>
      <c r="B186" s="139"/>
      <c r="C186" s="139"/>
      <c r="D186" s="2" t="s">
        <v>8</v>
      </c>
      <c r="E186" s="2" t="s">
        <v>9</v>
      </c>
      <c r="F186" s="2" t="s">
        <v>10</v>
      </c>
      <c r="G186" s="2" t="s">
        <v>5</v>
      </c>
      <c r="H186" s="2" t="s">
        <v>11</v>
      </c>
      <c r="I186" s="2" t="s">
        <v>12</v>
      </c>
      <c r="J186" s="2" t="s">
        <v>13</v>
      </c>
      <c r="K186" s="2" t="s">
        <v>14</v>
      </c>
      <c r="L186" s="2" t="s">
        <v>15</v>
      </c>
      <c r="M186" s="2" t="s">
        <v>16</v>
      </c>
      <c r="N186" s="2" t="s">
        <v>17</v>
      </c>
      <c r="O186" s="2" t="s">
        <v>18</v>
      </c>
    </row>
    <row r="187" spans="1:15" ht="15.75" thickBot="1" x14ac:dyDescent="0.3">
      <c r="A187" s="3">
        <v>1</v>
      </c>
      <c r="B187" s="2">
        <v>2</v>
      </c>
      <c r="C187" s="2">
        <v>3</v>
      </c>
      <c r="D187" s="2">
        <v>4</v>
      </c>
      <c r="E187" s="2">
        <v>5</v>
      </c>
      <c r="F187" s="2">
        <v>6</v>
      </c>
      <c r="G187" s="2">
        <v>7</v>
      </c>
      <c r="H187" s="2">
        <v>8</v>
      </c>
      <c r="I187" s="2">
        <v>9</v>
      </c>
      <c r="J187" s="2">
        <v>10</v>
      </c>
      <c r="K187" s="2">
        <v>11</v>
      </c>
      <c r="L187" s="2">
        <v>12</v>
      </c>
      <c r="M187" s="2">
        <v>13</v>
      </c>
      <c r="N187" s="2">
        <v>14</v>
      </c>
      <c r="O187" s="2">
        <v>15</v>
      </c>
    </row>
    <row r="188" spans="1:15" ht="15.75" thickBot="1" x14ac:dyDescent="0.3">
      <c r="A188" s="12"/>
    </row>
    <row r="189" spans="1:15" x14ac:dyDescent="0.25">
      <c r="A189" s="129" t="s">
        <v>84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1"/>
    </row>
    <row r="190" spans="1:15" ht="15.75" thickBot="1" x14ac:dyDescent="0.3">
      <c r="A190" s="132" t="s">
        <v>35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4"/>
    </row>
    <row r="191" spans="1:15" ht="15.75" thickBot="1" x14ac:dyDescent="0.3">
      <c r="A191" s="4">
        <v>15</v>
      </c>
      <c r="B191" s="6" t="s">
        <v>21</v>
      </c>
      <c r="C191" s="2">
        <v>20</v>
      </c>
      <c r="D191" s="2">
        <v>4.6399999999999997</v>
      </c>
      <c r="E191" s="2">
        <v>5.9</v>
      </c>
      <c r="F191" s="2" t="s">
        <v>22</v>
      </c>
      <c r="G191" s="2">
        <v>72</v>
      </c>
      <c r="H191" s="2">
        <v>1E-3</v>
      </c>
      <c r="I191" s="2">
        <v>0.14000000000000001</v>
      </c>
      <c r="J191" s="2">
        <v>5.1999999999999998E-2</v>
      </c>
      <c r="K191" s="2">
        <v>0.1</v>
      </c>
      <c r="L191" s="2">
        <v>176</v>
      </c>
      <c r="M191" s="2">
        <v>100</v>
      </c>
      <c r="N191" s="2">
        <v>7</v>
      </c>
      <c r="O191" s="2">
        <v>0.2</v>
      </c>
    </row>
    <row r="192" spans="1:15" ht="26.25" thickBot="1" x14ac:dyDescent="0.3">
      <c r="A192" s="16">
        <v>174</v>
      </c>
      <c r="B192" s="6" t="s">
        <v>87</v>
      </c>
      <c r="C192" s="2">
        <v>210</v>
      </c>
      <c r="D192" s="2">
        <v>6</v>
      </c>
      <c r="E192" s="2">
        <v>10.85</v>
      </c>
      <c r="F192" s="2">
        <v>42.95</v>
      </c>
      <c r="G192" s="2">
        <v>294</v>
      </c>
      <c r="H192" s="2">
        <v>0.06</v>
      </c>
      <c r="I192" s="2">
        <v>0.96</v>
      </c>
      <c r="J192" s="2">
        <v>5.5E-2</v>
      </c>
      <c r="K192" s="2">
        <v>0.23</v>
      </c>
      <c r="L192" s="2">
        <v>130.66999999999999</v>
      </c>
      <c r="M192" s="2">
        <v>157.44</v>
      </c>
      <c r="N192" s="2">
        <v>36.46</v>
      </c>
      <c r="O192" s="2">
        <v>0.6</v>
      </c>
    </row>
    <row r="193" spans="1:15" ht="15.75" thickBot="1" x14ac:dyDescent="0.3">
      <c r="A193" s="16">
        <v>376</v>
      </c>
      <c r="B193" s="6" t="s">
        <v>24</v>
      </c>
      <c r="C193" s="2">
        <v>200</v>
      </c>
      <c r="D193" s="2">
        <v>7.0000000000000007E-2</v>
      </c>
      <c r="E193" s="2">
        <v>0.02</v>
      </c>
      <c r="F193" s="2">
        <v>15</v>
      </c>
      <c r="G193" s="2">
        <v>60</v>
      </c>
      <c r="H193" s="2" t="s">
        <v>22</v>
      </c>
      <c r="I193" s="2">
        <v>0.03</v>
      </c>
      <c r="J193" s="2" t="s">
        <v>22</v>
      </c>
      <c r="K193" s="2" t="s">
        <v>22</v>
      </c>
      <c r="L193" s="2">
        <v>11.1</v>
      </c>
      <c r="M193" s="2">
        <v>2.8</v>
      </c>
      <c r="N193" s="2">
        <v>1.4</v>
      </c>
      <c r="O193" s="2">
        <v>0.28000000000000003</v>
      </c>
    </row>
    <row r="194" spans="1:15" ht="15.75" thickBot="1" x14ac:dyDescent="0.3">
      <c r="A194" s="16" t="s">
        <v>25</v>
      </c>
      <c r="B194" s="6" t="s">
        <v>26</v>
      </c>
      <c r="C194" s="2">
        <v>38</v>
      </c>
      <c r="D194" s="2">
        <v>3.16</v>
      </c>
      <c r="E194" s="2">
        <v>0.4</v>
      </c>
      <c r="F194" s="2">
        <v>19.32</v>
      </c>
      <c r="G194" s="2">
        <v>93.52</v>
      </c>
      <c r="H194" s="2">
        <v>0.04</v>
      </c>
      <c r="I194" s="2" t="s">
        <v>22</v>
      </c>
      <c r="J194" s="2" t="s">
        <v>22</v>
      </c>
      <c r="K194" s="2">
        <v>0.52</v>
      </c>
      <c r="L194" s="2">
        <v>9.1999999999999993</v>
      </c>
      <c r="M194" s="2">
        <v>34.799999999999997</v>
      </c>
      <c r="N194" s="2">
        <v>13.2</v>
      </c>
      <c r="O194" s="2">
        <v>0.44</v>
      </c>
    </row>
    <row r="195" spans="1:15" ht="15.75" thickBot="1" x14ac:dyDescent="0.3">
      <c r="A195" s="18"/>
      <c r="B195" s="9" t="s">
        <v>27</v>
      </c>
      <c r="C195" s="5"/>
      <c r="D195" s="5"/>
      <c r="E195" s="5"/>
      <c r="F195" s="5"/>
      <c r="G195" s="10">
        <f>G191+G192+G193+G194</f>
        <v>519.52</v>
      </c>
      <c r="H195" s="5"/>
      <c r="I195" s="5"/>
      <c r="J195" s="5"/>
      <c r="K195" s="5"/>
      <c r="L195" s="5"/>
      <c r="M195" s="5"/>
      <c r="N195" s="5"/>
      <c r="O195" s="5"/>
    </row>
    <row r="196" spans="1:15" ht="15.75" thickBot="1" x14ac:dyDescent="0.3">
      <c r="A196" s="135" t="s">
        <v>28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15.75" thickBot="1" x14ac:dyDescent="0.3">
      <c r="A197" s="17" t="s">
        <v>25</v>
      </c>
      <c r="B197" s="14" t="s">
        <v>40</v>
      </c>
      <c r="C197" s="15">
        <v>60</v>
      </c>
      <c r="D197" s="15">
        <v>1.2</v>
      </c>
      <c r="E197" s="15">
        <v>5.4</v>
      </c>
      <c r="F197" s="15">
        <v>4.68</v>
      </c>
      <c r="G197" s="15">
        <v>72</v>
      </c>
      <c r="H197" s="15">
        <v>0.01</v>
      </c>
      <c r="I197" s="15">
        <v>4.2</v>
      </c>
      <c r="J197" s="15">
        <v>0.01</v>
      </c>
      <c r="K197" s="15" t="s">
        <v>22</v>
      </c>
      <c r="L197" s="15">
        <v>30</v>
      </c>
      <c r="M197" s="15">
        <v>22.2</v>
      </c>
      <c r="N197" s="15">
        <v>9</v>
      </c>
      <c r="O197" s="15">
        <v>0.42</v>
      </c>
    </row>
    <row r="198" spans="1:15" ht="15.75" thickBot="1" x14ac:dyDescent="0.3">
      <c r="A198" s="16">
        <v>82</v>
      </c>
      <c r="B198" s="6" t="s">
        <v>88</v>
      </c>
      <c r="C198" s="2" t="s">
        <v>50</v>
      </c>
      <c r="D198" s="2">
        <v>3.43</v>
      </c>
      <c r="E198" s="2">
        <v>6.09</v>
      </c>
      <c r="F198" s="2">
        <v>10.93</v>
      </c>
      <c r="G198" s="2">
        <v>120.64</v>
      </c>
      <c r="H198" s="2">
        <v>0.05</v>
      </c>
      <c r="I198" s="2">
        <v>10.68</v>
      </c>
      <c r="J198" s="2" t="s">
        <v>22</v>
      </c>
      <c r="K198" s="2">
        <v>2.4</v>
      </c>
      <c r="L198" s="2">
        <v>51.53</v>
      </c>
      <c r="M198" s="2">
        <v>67.5</v>
      </c>
      <c r="N198" s="2">
        <v>27.79</v>
      </c>
      <c r="O198" s="2">
        <v>1.45</v>
      </c>
    </row>
    <row r="199" spans="1:15" ht="15.75" thickBot="1" x14ac:dyDescent="0.3">
      <c r="A199" s="16">
        <v>243</v>
      </c>
      <c r="B199" s="6" t="s">
        <v>89</v>
      </c>
      <c r="C199" s="2">
        <v>70</v>
      </c>
      <c r="D199" s="2">
        <v>7.99</v>
      </c>
      <c r="E199" s="2">
        <v>12.74</v>
      </c>
      <c r="F199" s="2">
        <v>0.89</v>
      </c>
      <c r="G199" s="2">
        <v>151.19999999999999</v>
      </c>
      <c r="H199" s="2">
        <v>0.03</v>
      </c>
      <c r="I199" s="2" t="s">
        <v>22</v>
      </c>
      <c r="J199" s="2">
        <v>0.28999999999999998</v>
      </c>
      <c r="K199" s="2">
        <v>0.25</v>
      </c>
      <c r="L199" s="2">
        <v>17.920000000000002</v>
      </c>
      <c r="M199" s="2">
        <v>91.7</v>
      </c>
      <c r="N199" s="2">
        <v>11.2</v>
      </c>
      <c r="O199" s="2">
        <v>1.4239999999999999</v>
      </c>
    </row>
    <row r="200" spans="1:15" ht="15.75" thickBot="1" x14ac:dyDescent="0.3">
      <c r="A200" s="16">
        <v>309</v>
      </c>
      <c r="B200" s="6" t="s">
        <v>53</v>
      </c>
      <c r="C200" s="2">
        <v>150</v>
      </c>
      <c r="D200" s="2">
        <v>5.52</v>
      </c>
      <c r="E200" s="2">
        <v>4.5199999999999996</v>
      </c>
      <c r="F200" s="2">
        <v>26.45</v>
      </c>
      <c r="G200" s="2">
        <v>168.45</v>
      </c>
      <c r="H200" s="2">
        <v>0.06</v>
      </c>
      <c r="I200" s="2" t="s">
        <v>22</v>
      </c>
      <c r="J200" s="2" t="s">
        <v>22</v>
      </c>
      <c r="K200" s="2">
        <v>0.97</v>
      </c>
      <c r="L200" s="2">
        <v>4.8600000000000003</v>
      </c>
      <c r="M200" s="2">
        <v>37.17</v>
      </c>
      <c r="N200" s="2">
        <v>21.12</v>
      </c>
      <c r="O200" s="2">
        <v>1.1100000000000001</v>
      </c>
    </row>
    <row r="201" spans="1:15" ht="15.75" thickBot="1" x14ac:dyDescent="0.3">
      <c r="A201" s="16">
        <v>350</v>
      </c>
      <c r="B201" s="6" t="s">
        <v>30</v>
      </c>
      <c r="C201" s="2">
        <v>200</v>
      </c>
      <c r="D201" s="2">
        <v>0.1</v>
      </c>
      <c r="E201" s="2">
        <v>0</v>
      </c>
      <c r="F201" s="2">
        <v>29</v>
      </c>
      <c r="G201" s="2">
        <v>110</v>
      </c>
      <c r="H201" s="2">
        <v>0</v>
      </c>
      <c r="I201" s="2">
        <v>1.4</v>
      </c>
      <c r="J201" s="2">
        <v>0</v>
      </c>
      <c r="K201" s="2">
        <v>0</v>
      </c>
      <c r="L201" s="2">
        <v>9.8000000000000007</v>
      </c>
      <c r="M201" s="2">
        <v>8.6</v>
      </c>
      <c r="N201" s="2">
        <v>1.6</v>
      </c>
      <c r="O201" s="2">
        <v>0.2</v>
      </c>
    </row>
    <row r="202" spans="1:15" ht="15.75" thickBot="1" x14ac:dyDescent="0.3">
      <c r="A202" s="17" t="s">
        <v>25</v>
      </c>
      <c r="B202" s="14" t="s">
        <v>26</v>
      </c>
      <c r="C202" s="15">
        <v>19</v>
      </c>
      <c r="D202" s="15">
        <v>1.58</v>
      </c>
      <c r="E202" s="15">
        <v>0.2</v>
      </c>
      <c r="F202" s="15">
        <v>9.66</v>
      </c>
      <c r="G202" s="15">
        <v>45.98</v>
      </c>
      <c r="H202" s="15">
        <v>0.02</v>
      </c>
      <c r="I202" s="2" t="s">
        <v>22</v>
      </c>
      <c r="J202" s="2" t="s">
        <v>22</v>
      </c>
      <c r="K202" s="15">
        <v>0.26</v>
      </c>
      <c r="L202" s="15">
        <v>4.5999999999999996</v>
      </c>
      <c r="M202" s="15">
        <v>17.399999999999999</v>
      </c>
      <c r="N202" s="15">
        <v>13.2</v>
      </c>
      <c r="O202" s="15">
        <v>0.44</v>
      </c>
    </row>
    <row r="203" spans="1:15" ht="15.75" thickBot="1" x14ac:dyDescent="0.3">
      <c r="A203" s="17" t="s">
        <v>25</v>
      </c>
      <c r="B203" s="14" t="s">
        <v>31</v>
      </c>
      <c r="C203" s="15">
        <v>40</v>
      </c>
      <c r="D203" s="15">
        <v>2.2400000000000002</v>
      </c>
      <c r="E203" s="15">
        <v>0.52</v>
      </c>
      <c r="F203" s="15">
        <v>23.7</v>
      </c>
      <c r="G203" s="15">
        <v>91.96</v>
      </c>
      <c r="H203" s="15">
        <v>0.05</v>
      </c>
      <c r="I203" s="2" t="s">
        <v>22</v>
      </c>
      <c r="J203" s="2" t="s">
        <v>22</v>
      </c>
      <c r="K203" s="15">
        <v>0.36</v>
      </c>
      <c r="L203" s="15">
        <v>9.1999999999999993</v>
      </c>
      <c r="M203" s="15">
        <v>42.4</v>
      </c>
      <c r="N203" s="15">
        <v>10</v>
      </c>
      <c r="O203" s="15">
        <v>1.24</v>
      </c>
    </row>
    <row r="204" spans="1:15" ht="15.75" thickBot="1" x14ac:dyDescent="0.3">
      <c r="A204" s="16">
        <v>338</v>
      </c>
      <c r="B204" s="6" t="s">
        <v>32</v>
      </c>
      <c r="C204" s="2">
        <v>100</v>
      </c>
      <c r="D204" s="2">
        <v>0.4</v>
      </c>
      <c r="E204" s="2">
        <v>0.4</v>
      </c>
      <c r="F204" s="2">
        <v>9.8000000000000007</v>
      </c>
      <c r="G204" s="2">
        <v>47</v>
      </c>
      <c r="H204" s="2">
        <v>0.03</v>
      </c>
      <c r="I204" s="2">
        <v>10</v>
      </c>
      <c r="J204" s="2" t="s">
        <v>22</v>
      </c>
      <c r="K204" s="2">
        <v>0.2</v>
      </c>
      <c r="L204" s="2">
        <v>16</v>
      </c>
      <c r="M204" s="2">
        <v>11</v>
      </c>
      <c r="N204" s="2">
        <v>9</v>
      </c>
      <c r="O204" s="2">
        <v>2.2000000000000002</v>
      </c>
    </row>
    <row r="205" spans="1:15" ht="15.75" thickBot="1" x14ac:dyDescent="0.3">
      <c r="A205" s="7"/>
      <c r="B205" s="9" t="s">
        <v>27</v>
      </c>
      <c r="C205" s="5"/>
      <c r="D205" s="5"/>
      <c r="E205" s="5"/>
      <c r="F205" s="5"/>
      <c r="G205" s="10">
        <f>G197+G198+G199+G200+G201+G202+G203+G204</f>
        <v>807.23</v>
      </c>
      <c r="H205" s="5"/>
      <c r="I205" s="5"/>
      <c r="J205" s="5"/>
      <c r="K205" s="5"/>
      <c r="L205" s="5"/>
      <c r="M205" s="5"/>
      <c r="N205" s="5"/>
      <c r="O205" s="5"/>
    </row>
    <row r="206" spans="1:15" ht="15.75" thickBot="1" x14ac:dyDescent="0.3">
      <c r="A206" s="7"/>
      <c r="B206" s="9" t="s">
        <v>33</v>
      </c>
      <c r="C206" s="5"/>
      <c r="D206" s="5"/>
      <c r="E206" s="5"/>
      <c r="F206" s="5"/>
      <c r="G206" s="10">
        <f>G195+G205</f>
        <v>1326.75</v>
      </c>
      <c r="H206" s="5"/>
      <c r="I206" s="5"/>
      <c r="J206" s="5"/>
      <c r="K206" s="5"/>
      <c r="L206" s="5"/>
      <c r="M206" s="5"/>
      <c r="N206" s="5"/>
      <c r="O206" s="5"/>
    </row>
    <row r="208" spans="1:15" ht="15.75" thickBot="1" x14ac:dyDescent="0.3">
      <c r="A208" s="12"/>
    </row>
    <row r="209" spans="1:15" ht="24.75" customHeight="1" thickBot="1" x14ac:dyDescent="0.3">
      <c r="A209" s="138" t="s">
        <v>0</v>
      </c>
      <c r="B209" s="138" t="s">
        <v>1</v>
      </c>
      <c r="C209" s="138" t="s">
        <v>2</v>
      </c>
      <c r="D209" s="140" t="s">
        <v>3</v>
      </c>
      <c r="E209" s="141"/>
      <c r="F209" s="142"/>
      <c r="G209" s="1" t="s">
        <v>4</v>
      </c>
      <c r="H209" s="140" t="s">
        <v>6</v>
      </c>
      <c r="I209" s="141"/>
      <c r="J209" s="141"/>
      <c r="K209" s="142"/>
      <c r="L209" s="140" t="s">
        <v>7</v>
      </c>
      <c r="M209" s="141"/>
      <c r="N209" s="141"/>
      <c r="O209" s="142"/>
    </row>
    <row r="210" spans="1:15" ht="39" thickBot="1" x14ac:dyDescent="0.3">
      <c r="A210" s="139"/>
      <c r="B210" s="139"/>
      <c r="C210" s="139"/>
      <c r="D210" s="2" t="s">
        <v>8</v>
      </c>
      <c r="E210" s="2" t="s">
        <v>9</v>
      </c>
      <c r="F210" s="2" t="s">
        <v>10</v>
      </c>
      <c r="G210" s="2" t="s">
        <v>5</v>
      </c>
      <c r="H210" s="2" t="s">
        <v>11</v>
      </c>
      <c r="I210" s="2" t="s">
        <v>12</v>
      </c>
      <c r="J210" s="2" t="s">
        <v>13</v>
      </c>
      <c r="K210" s="2" t="s">
        <v>14</v>
      </c>
      <c r="L210" s="2" t="s">
        <v>15</v>
      </c>
      <c r="M210" s="2" t="s">
        <v>16</v>
      </c>
      <c r="N210" s="2" t="s">
        <v>17</v>
      </c>
      <c r="O210" s="2" t="s">
        <v>18</v>
      </c>
    </row>
    <row r="211" spans="1:15" ht="15.75" thickBot="1" x14ac:dyDescent="0.3">
      <c r="A211" s="3">
        <v>1</v>
      </c>
      <c r="B211" s="2">
        <v>2</v>
      </c>
      <c r="C211" s="2">
        <v>3</v>
      </c>
      <c r="D211" s="2">
        <v>4</v>
      </c>
      <c r="E211" s="2">
        <v>5</v>
      </c>
      <c r="F211" s="2">
        <v>6</v>
      </c>
      <c r="G211" s="2">
        <v>7</v>
      </c>
      <c r="H211" s="2">
        <v>8</v>
      </c>
      <c r="I211" s="2">
        <v>9</v>
      </c>
      <c r="J211" s="2">
        <v>10</v>
      </c>
      <c r="K211" s="2">
        <v>11</v>
      </c>
      <c r="L211" s="2">
        <v>12</v>
      </c>
      <c r="M211" s="2">
        <v>13</v>
      </c>
      <c r="N211" s="2">
        <v>14</v>
      </c>
      <c r="O211" s="2">
        <v>15</v>
      </c>
    </row>
    <row r="212" spans="1:15" ht="15.75" thickBot="1" x14ac:dyDescent="0.3">
      <c r="A212" s="12"/>
    </row>
    <row r="213" spans="1:15" x14ac:dyDescent="0.25">
      <c r="A213" s="129" t="s">
        <v>90</v>
      </c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1"/>
    </row>
    <row r="214" spans="1:15" ht="15.75" thickBot="1" x14ac:dyDescent="0.3">
      <c r="A214" s="132" t="s">
        <v>35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4"/>
    </row>
    <row r="215" spans="1:15" ht="15.75" thickBot="1" x14ac:dyDescent="0.3">
      <c r="A215" s="16" t="s">
        <v>25</v>
      </c>
      <c r="B215" s="6" t="s">
        <v>36</v>
      </c>
      <c r="C215" s="2">
        <v>20</v>
      </c>
      <c r="D215" s="2">
        <v>1.5</v>
      </c>
      <c r="E215" s="2">
        <v>2</v>
      </c>
      <c r="F215" s="2">
        <v>14.9</v>
      </c>
      <c r="G215" s="2">
        <v>83.4</v>
      </c>
      <c r="H215" s="2">
        <v>0.02</v>
      </c>
      <c r="I215" s="2">
        <v>0</v>
      </c>
      <c r="J215" s="2">
        <v>2.2000000000000002</v>
      </c>
      <c r="K215" s="2">
        <v>0.7</v>
      </c>
      <c r="L215" s="2">
        <v>5.8</v>
      </c>
      <c r="M215" s="2">
        <v>18</v>
      </c>
      <c r="N215" s="2">
        <v>4</v>
      </c>
      <c r="O215" s="2">
        <v>0.42</v>
      </c>
    </row>
    <row r="216" spans="1:15" ht="15.75" thickBot="1" x14ac:dyDescent="0.3">
      <c r="A216" s="16">
        <v>212</v>
      </c>
      <c r="B216" s="6" t="s">
        <v>91</v>
      </c>
      <c r="C216" s="2">
        <v>150</v>
      </c>
      <c r="D216" s="2">
        <v>15.79</v>
      </c>
      <c r="E216" s="2">
        <v>30.45</v>
      </c>
      <c r="F216" s="2">
        <v>2.72</v>
      </c>
      <c r="G216" s="2">
        <v>347.14</v>
      </c>
      <c r="H216" s="2">
        <v>0.15</v>
      </c>
      <c r="I216" s="2">
        <v>0.21</v>
      </c>
      <c r="J216" s="2">
        <v>0.28999999999999998</v>
      </c>
      <c r="K216" s="2">
        <v>0.75</v>
      </c>
      <c r="L216" s="2">
        <v>95.57</v>
      </c>
      <c r="M216" s="2">
        <v>245.6</v>
      </c>
      <c r="N216" s="2">
        <v>20.079999999999998</v>
      </c>
      <c r="O216" s="2">
        <v>2.79</v>
      </c>
    </row>
    <row r="217" spans="1:15" ht="15.75" thickBot="1" x14ac:dyDescent="0.3">
      <c r="A217" s="16">
        <v>376</v>
      </c>
      <c r="B217" s="6" t="s">
        <v>24</v>
      </c>
      <c r="C217" s="2">
        <v>200</v>
      </c>
      <c r="D217" s="2">
        <v>7.0000000000000007E-2</v>
      </c>
      <c r="E217" s="2">
        <v>0.02</v>
      </c>
      <c r="F217" s="2">
        <v>15</v>
      </c>
      <c r="G217" s="2">
        <v>60</v>
      </c>
      <c r="H217" s="2" t="s">
        <v>22</v>
      </c>
      <c r="I217" s="2">
        <v>0.03</v>
      </c>
      <c r="J217" s="2" t="s">
        <v>22</v>
      </c>
      <c r="K217" s="2" t="s">
        <v>22</v>
      </c>
      <c r="L217" s="2">
        <v>11.1</v>
      </c>
      <c r="M217" s="2">
        <v>2.8</v>
      </c>
      <c r="N217" s="2">
        <v>1.4</v>
      </c>
      <c r="O217" s="2">
        <v>0.28000000000000003</v>
      </c>
    </row>
    <row r="218" spans="1:15" ht="15.75" thickBot="1" x14ac:dyDescent="0.3">
      <c r="A218" s="16" t="s">
        <v>25</v>
      </c>
      <c r="B218" s="6" t="s">
        <v>26</v>
      </c>
      <c r="C218" s="2">
        <v>38</v>
      </c>
      <c r="D218" s="2">
        <v>3.16</v>
      </c>
      <c r="E218" s="2">
        <v>0.4</v>
      </c>
      <c r="F218" s="2">
        <v>19.32</v>
      </c>
      <c r="G218" s="2">
        <v>93.52</v>
      </c>
      <c r="H218" s="2">
        <v>0.04</v>
      </c>
      <c r="I218" s="2" t="s">
        <v>22</v>
      </c>
      <c r="J218" s="2" t="s">
        <v>22</v>
      </c>
      <c r="K218" s="2">
        <v>0.52</v>
      </c>
      <c r="L218" s="2">
        <v>9.1999999999999993</v>
      </c>
      <c r="M218" s="2">
        <v>34.799999999999997</v>
      </c>
      <c r="N218" s="2">
        <v>13.2</v>
      </c>
      <c r="O218" s="2">
        <v>0.44</v>
      </c>
    </row>
    <row r="219" spans="1:15" ht="15.75" thickBot="1" x14ac:dyDescent="0.3">
      <c r="A219" s="18"/>
      <c r="B219" s="9" t="s">
        <v>27</v>
      </c>
      <c r="C219" s="5"/>
      <c r="D219" s="5"/>
      <c r="E219" s="5"/>
      <c r="F219" s="5"/>
      <c r="G219" s="10">
        <f>G215+G216+G217+G218</f>
        <v>584.05999999999995</v>
      </c>
      <c r="H219" s="5"/>
      <c r="I219" s="5"/>
      <c r="J219" s="5"/>
      <c r="K219" s="5"/>
      <c r="L219" s="5"/>
      <c r="M219" s="5"/>
      <c r="N219" s="5"/>
      <c r="O219" s="5"/>
    </row>
    <row r="220" spans="1:15" ht="15.75" thickBot="1" x14ac:dyDescent="0.3">
      <c r="A220" s="135" t="s">
        <v>28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7"/>
    </row>
    <row r="221" spans="1:15" ht="15.75" thickBot="1" x14ac:dyDescent="0.3">
      <c r="A221" s="16" t="s">
        <v>25</v>
      </c>
      <c r="B221" s="6" t="s">
        <v>101</v>
      </c>
      <c r="C221" s="2">
        <v>30</v>
      </c>
      <c r="D221" s="2">
        <v>0.21</v>
      </c>
      <c r="E221" s="2">
        <v>0.03</v>
      </c>
      <c r="F221" s="2">
        <v>0.56999999999999995</v>
      </c>
      <c r="G221" s="2">
        <v>3.6</v>
      </c>
      <c r="H221" s="2">
        <v>0.03</v>
      </c>
      <c r="I221" s="2">
        <v>1.47</v>
      </c>
      <c r="J221" s="2" t="s">
        <v>22</v>
      </c>
      <c r="K221" s="2">
        <v>0.03</v>
      </c>
      <c r="L221" s="2">
        <v>5.0999999999999996</v>
      </c>
      <c r="M221" s="2">
        <v>9</v>
      </c>
      <c r="N221" s="2">
        <v>4.2</v>
      </c>
      <c r="O221" s="2">
        <v>0.15</v>
      </c>
    </row>
    <row r="222" spans="1:15" ht="15.75" thickBot="1" x14ac:dyDescent="0.3">
      <c r="A222" s="8">
        <v>97</v>
      </c>
      <c r="B222" s="6" t="s">
        <v>66</v>
      </c>
      <c r="C222" s="2" t="s">
        <v>67</v>
      </c>
      <c r="D222" s="2">
        <v>2.8</v>
      </c>
      <c r="E222" s="2">
        <v>3.03</v>
      </c>
      <c r="F222" s="2">
        <v>16.87</v>
      </c>
      <c r="G222" s="2">
        <v>122.8</v>
      </c>
      <c r="H222" s="2">
        <v>0.13</v>
      </c>
      <c r="I222" s="2">
        <v>12</v>
      </c>
      <c r="J222" s="2" t="s">
        <v>22</v>
      </c>
      <c r="K222" s="2">
        <v>1.28</v>
      </c>
      <c r="L222" s="2">
        <v>31.95</v>
      </c>
      <c r="M222" s="2">
        <v>99.73</v>
      </c>
      <c r="N222" s="2">
        <v>33.4</v>
      </c>
      <c r="O222" s="2">
        <v>1.26</v>
      </c>
    </row>
    <row r="223" spans="1:15" ht="15.75" thickBot="1" x14ac:dyDescent="0.3">
      <c r="A223" s="17" t="s">
        <v>58</v>
      </c>
      <c r="B223" s="14" t="s">
        <v>59</v>
      </c>
      <c r="C223" s="15" t="s">
        <v>43</v>
      </c>
      <c r="D223" s="15">
        <v>2.72</v>
      </c>
      <c r="E223" s="15">
        <v>8.76</v>
      </c>
      <c r="F223" s="15">
        <v>3.81</v>
      </c>
      <c r="G223" s="15">
        <v>159</v>
      </c>
      <c r="H223" s="15">
        <v>0.2</v>
      </c>
      <c r="I223" s="15">
        <v>28.86</v>
      </c>
      <c r="J223" s="15">
        <v>5.54</v>
      </c>
      <c r="K223" s="15">
        <v>2.95</v>
      </c>
      <c r="L223" s="15">
        <v>25.62</v>
      </c>
      <c r="M223" s="15">
        <v>223.3</v>
      </c>
      <c r="N223" s="15">
        <v>14.8</v>
      </c>
      <c r="O223" s="15">
        <v>4.72</v>
      </c>
    </row>
    <row r="224" spans="1:15" ht="15.75" thickBot="1" x14ac:dyDescent="0.3">
      <c r="A224" s="8">
        <v>312</v>
      </c>
      <c r="B224" s="6" t="s">
        <v>44</v>
      </c>
      <c r="C224" s="2">
        <v>150</v>
      </c>
      <c r="D224" s="2">
        <v>3.06</v>
      </c>
      <c r="E224" s="2">
        <v>4.8</v>
      </c>
      <c r="F224" s="2">
        <v>20.440000000000001</v>
      </c>
      <c r="G224" s="2">
        <v>137.25</v>
      </c>
      <c r="H224" s="2">
        <v>0.14000000000000001</v>
      </c>
      <c r="I224" s="2">
        <v>18.16</v>
      </c>
      <c r="J224" s="2" t="s">
        <v>22</v>
      </c>
      <c r="K224" s="2">
        <v>0.18</v>
      </c>
      <c r="L224" s="2">
        <v>36.979999999999997</v>
      </c>
      <c r="M224" s="2">
        <v>86.6</v>
      </c>
      <c r="N224" s="2">
        <v>27.75</v>
      </c>
      <c r="O224" s="2">
        <v>1</v>
      </c>
    </row>
    <row r="225" spans="1:15" ht="15.75" thickBot="1" x14ac:dyDescent="0.3">
      <c r="A225" s="8">
        <v>349</v>
      </c>
      <c r="B225" s="6" t="s">
        <v>54</v>
      </c>
      <c r="C225" s="2">
        <v>200</v>
      </c>
      <c r="D225" s="2">
        <v>0.66</v>
      </c>
      <c r="E225" s="2">
        <v>0.09</v>
      </c>
      <c r="F225" s="2">
        <v>32.01</v>
      </c>
      <c r="G225" s="2">
        <v>132.80000000000001</v>
      </c>
      <c r="H225" s="2">
        <v>0.02</v>
      </c>
      <c r="I225" s="2">
        <v>0.73</v>
      </c>
      <c r="J225" s="2" t="s">
        <v>22</v>
      </c>
      <c r="K225" s="2">
        <v>0.51</v>
      </c>
      <c r="L225" s="2">
        <v>32.479999999999997</v>
      </c>
      <c r="M225" s="2">
        <v>23.44</v>
      </c>
      <c r="N225" s="2">
        <v>17.46</v>
      </c>
      <c r="O225" s="2">
        <v>0.7</v>
      </c>
    </row>
    <row r="226" spans="1:15" ht="15.75" thickBot="1" x14ac:dyDescent="0.3">
      <c r="A226" s="17" t="s">
        <v>25</v>
      </c>
      <c r="B226" s="14" t="s">
        <v>26</v>
      </c>
      <c r="C226" s="15">
        <v>19</v>
      </c>
      <c r="D226" s="15">
        <v>1.58</v>
      </c>
      <c r="E226" s="15">
        <v>0.2</v>
      </c>
      <c r="F226" s="15">
        <v>9.66</v>
      </c>
      <c r="G226" s="15">
        <v>45.98</v>
      </c>
      <c r="H226" s="15">
        <v>0.02</v>
      </c>
      <c r="I226" s="2" t="s">
        <v>22</v>
      </c>
      <c r="J226" s="2" t="s">
        <v>22</v>
      </c>
      <c r="K226" s="15">
        <v>0.26</v>
      </c>
      <c r="L226" s="15">
        <v>4.5999999999999996</v>
      </c>
      <c r="M226" s="15">
        <v>17.399999999999999</v>
      </c>
      <c r="N226" s="15">
        <v>13.2</v>
      </c>
      <c r="O226" s="15">
        <v>0.44</v>
      </c>
    </row>
    <row r="227" spans="1:15" ht="15.75" thickBot="1" x14ac:dyDescent="0.3">
      <c r="A227" s="16" t="s">
        <v>25</v>
      </c>
      <c r="B227" s="6" t="s">
        <v>31</v>
      </c>
      <c r="C227" s="2">
        <v>31.5</v>
      </c>
      <c r="D227" s="2">
        <v>1.76</v>
      </c>
      <c r="E227" s="2">
        <v>0.41</v>
      </c>
      <c r="F227" s="2">
        <v>18.66</v>
      </c>
      <c r="G227" s="2">
        <v>72.42</v>
      </c>
      <c r="H227" s="2">
        <v>0.04</v>
      </c>
      <c r="I227" s="2" t="s">
        <v>22</v>
      </c>
      <c r="J227" s="2" t="s">
        <v>22</v>
      </c>
      <c r="K227" s="2">
        <v>0.28000000000000003</v>
      </c>
      <c r="L227" s="2">
        <v>7.25</v>
      </c>
      <c r="M227" s="2">
        <v>33.39</v>
      </c>
      <c r="N227" s="2">
        <v>7.88</v>
      </c>
      <c r="O227" s="2">
        <v>0.98</v>
      </c>
    </row>
    <row r="228" spans="1:15" ht="15.75" thickBot="1" x14ac:dyDescent="0.3">
      <c r="A228" s="7"/>
      <c r="B228" s="9" t="s">
        <v>27</v>
      </c>
      <c r="C228" s="5"/>
      <c r="D228" s="5"/>
      <c r="E228" s="5"/>
      <c r="F228" s="5"/>
      <c r="G228" s="10">
        <f>G221+G222+G223+G224+G225+G226+G227</f>
        <v>673.85</v>
      </c>
      <c r="H228" s="5"/>
      <c r="I228" s="5"/>
      <c r="J228" s="5"/>
      <c r="K228" s="5"/>
      <c r="L228" s="5"/>
      <c r="M228" s="5"/>
      <c r="N228" s="5"/>
      <c r="O228" s="5"/>
    </row>
    <row r="229" spans="1:15" ht="15.75" thickBot="1" x14ac:dyDescent="0.3">
      <c r="A229" s="13"/>
      <c r="B229" s="9" t="s">
        <v>33</v>
      </c>
      <c r="C229" s="5"/>
      <c r="D229" s="5"/>
      <c r="E229" s="5"/>
      <c r="F229" s="5"/>
      <c r="G229" s="11">
        <f>G219+G228</f>
        <v>1257.9099999999999</v>
      </c>
      <c r="H229" s="5"/>
      <c r="I229" s="5"/>
      <c r="J229" s="5"/>
      <c r="K229" s="5"/>
      <c r="L229" s="5"/>
      <c r="M229" s="5"/>
      <c r="N229" s="5"/>
      <c r="O229" s="5"/>
    </row>
    <row r="230" spans="1:15" ht="15.75" thickBot="1" x14ac:dyDescent="0.3">
      <c r="A230" s="13"/>
      <c r="B230" s="9"/>
      <c r="C230" s="5"/>
      <c r="D230" s="5"/>
      <c r="E230" s="5"/>
      <c r="F230" s="5"/>
      <c r="G230" s="11"/>
      <c r="H230" s="5"/>
      <c r="I230" s="5"/>
      <c r="J230" s="5"/>
      <c r="K230" s="5"/>
      <c r="L230" s="5"/>
      <c r="M230" s="5"/>
      <c r="N230" s="5"/>
      <c r="O230" s="5"/>
    </row>
    <row r="231" spans="1:15" ht="15.75" thickBot="1" x14ac:dyDescent="0.3">
      <c r="A231" s="13"/>
      <c r="B231" s="9" t="s">
        <v>103</v>
      </c>
      <c r="C231" s="5"/>
      <c r="D231" s="5"/>
      <c r="E231" s="5"/>
      <c r="F231" s="5"/>
      <c r="G231" s="11">
        <f>(G10+G32+G56+G82+G128+G151+G173+G195+G219)/10</f>
        <v>470.64699999999993</v>
      </c>
      <c r="H231" s="5"/>
      <c r="I231" s="5"/>
      <c r="J231" s="5"/>
      <c r="K231" s="5"/>
      <c r="L231" s="5"/>
      <c r="M231" s="5"/>
      <c r="N231" s="5"/>
      <c r="O231" s="5"/>
    </row>
    <row r="232" spans="1:15" ht="15.75" thickBot="1" x14ac:dyDescent="0.3">
      <c r="A232" s="13"/>
      <c r="B232" s="9" t="s">
        <v>104</v>
      </c>
      <c r="C232" s="5"/>
      <c r="D232" s="5"/>
      <c r="E232" s="5"/>
      <c r="F232" s="5"/>
      <c r="G232" s="11">
        <f>(G18+G41+G65+G91+G115+G137+G160+G181+G205+G229)/10</f>
        <v>802.89400000000001</v>
      </c>
      <c r="H232" s="5"/>
      <c r="I232" s="5"/>
      <c r="J232" s="5"/>
      <c r="K232" s="5"/>
      <c r="L232" s="5"/>
      <c r="M232" s="5"/>
      <c r="N232" s="5"/>
      <c r="O232" s="5"/>
    </row>
    <row r="233" spans="1:15" ht="15.75" thickBot="1" x14ac:dyDescent="0.3">
      <c r="A233" s="7"/>
      <c r="B233" s="9" t="s">
        <v>102</v>
      </c>
      <c r="C233" s="5"/>
      <c r="D233" s="5"/>
      <c r="E233" s="5"/>
      <c r="F233" s="5"/>
      <c r="G233" s="10">
        <f>(G19+G42+G66+G92+G116+G138+G161+G182+G206+G229)/10</f>
        <v>1266.098</v>
      </c>
      <c r="H233" s="5"/>
      <c r="I233" s="5"/>
      <c r="J233" s="5"/>
      <c r="K233" s="5"/>
      <c r="L233" s="5"/>
      <c r="M233" s="5"/>
      <c r="N233" s="5"/>
      <c r="O233" s="5"/>
    </row>
    <row r="235" spans="1:15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1:15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15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</sheetData>
  <mergeCells count="93">
    <mergeCell ref="L1:O1"/>
    <mergeCell ref="A1:A2"/>
    <mergeCell ref="B1:B2"/>
    <mergeCell ref="C1:C2"/>
    <mergeCell ref="D1:F1"/>
    <mergeCell ref="H1:K1"/>
    <mergeCell ref="A4:O4"/>
    <mergeCell ref="A5:O5"/>
    <mergeCell ref="A11:O11"/>
    <mergeCell ref="A22:A23"/>
    <mergeCell ref="B22:B23"/>
    <mergeCell ref="C22:C23"/>
    <mergeCell ref="D22:F22"/>
    <mergeCell ref="H22:K22"/>
    <mergeCell ref="L22:O22"/>
    <mergeCell ref="A26:A27"/>
    <mergeCell ref="B26:O26"/>
    <mergeCell ref="B27:O27"/>
    <mergeCell ref="B33:O33"/>
    <mergeCell ref="A46:A47"/>
    <mergeCell ref="B46:B47"/>
    <mergeCell ref="C46:C47"/>
    <mergeCell ref="D46:F46"/>
    <mergeCell ref="H46:K46"/>
    <mergeCell ref="L46:O46"/>
    <mergeCell ref="A50:O50"/>
    <mergeCell ref="A51:O51"/>
    <mergeCell ref="A57:O57"/>
    <mergeCell ref="A73:A74"/>
    <mergeCell ref="B73:B74"/>
    <mergeCell ref="C73:C74"/>
    <mergeCell ref="D73:F73"/>
    <mergeCell ref="H73:K73"/>
    <mergeCell ref="L73:O73"/>
    <mergeCell ref="A77:A78"/>
    <mergeCell ref="B77:O77"/>
    <mergeCell ref="B78:O78"/>
    <mergeCell ref="A83:O83"/>
    <mergeCell ref="A95:A96"/>
    <mergeCell ref="B95:B96"/>
    <mergeCell ref="C95:C96"/>
    <mergeCell ref="D95:F95"/>
    <mergeCell ref="H95:K95"/>
    <mergeCell ref="L95:O95"/>
    <mergeCell ref="A99:O99"/>
    <mergeCell ref="A100:O100"/>
    <mergeCell ref="A106:O106"/>
    <mergeCell ref="A119:A120"/>
    <mergeCell ref="B119:B120"/>
    <mergeCell ref="C119:C120"/>
    <mergeCell ref="D119:F119"/>
    <mergeCell ref="H119:K119"/>
    <mergeCell ref="L119:O119"/>
    <mergeCell ref="A123:O123"/>
    <mergeCell ref="A124:O124"/>
    <mergeCell ref="A129:M129"/>
    <mergeCell ref="N129:O129"/>
    <mergeCell ref="A141:A142"/>
    <mergeCell ref="B141:B142"/>
    <mergeCell ref="C141:C142"/>
    <mergeCell ref="D141:F141"/>
    <mergeCell ref="H141:K141"/>
    <mergeCell ref="L141:O141"/>
    <mergeCell ref="A145:O145"/>
    <mergeCell ref="A146:O146"/>
    <mergeCell ref="A152:O152"/>
    <mergeCell ref="A164:A165"/>
    <mergeCell ref="B164:B165"/>
    <mergeCell ref="C164:C165"/>
    <mergeCell ref="D164:F164"/>
    <mergeCell ref="H164:K164"/>
    <mergeCell ref="L164:O164"/>
    <mergeCell ref="A168:O168"/>
    <mergeCell ref="A169:O169"/>
    <mergeCell ref="A174:O174"/>
    <mergeCell ref="A185:A186"/>
    <mergeCell ref="B185:B186"/>
    <mergeCell ref="C185:C186"/>
    <mergeCell ref="D185:F185"/>
    <mergeCell ref="H185:K185"/>
    <mergeCell ref="L185:O185"/>
    <mergeCell ref="A213:O213"/>
    <mergeCell ref="A214:O214"/>
    <mergeCell ref="A220:O220"/>
    <mergeCell ref="A189:O189"/>
    <mergeCell ref="A190:O190"/>
    <mergeCell ref="A196:O196"/>
    <mergeCell ref="A209:A210"/>
    <mergeCell ref="B209:B210"/>
    <mergeCell ref="C209:C210"/>
    <mergeCell ref="D209:F209"/>
    <mergeCell ref="H209:K209"/>
    <mergeCell ref="L209:O20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2021-01-15T09:55:31Z</dcterms:modified>
</cp:coreProperties>
</file>